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SOFTWARE\krosdata\Export\"/>
    </mc:Choice>
  </mc:AlternateContent>
  <bookViews>
    <workbookView xWindow="0" yWindow="0" windowWidth="0" windowHeight="0"/>
  </bookViews>
  <sheets>
    <sheet name="Rekapitulace stavby" sheetId="1" r:id="rId1"/>
    <sheet name="2025-06-24 - Stavební úp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'2025-06-24 - Stavební úpr...'!$C$130:$K$417</definedName>
    <definedName name="_xlnm.Print_Area" localSheetId="1">'2025-06-24 - Stavební úpr...'!$C$4:$J$76,'2025-06-24 - Stavební úpr...'!$C$82:$J$114,'2025-06-24 - Stavební úpr...'!$C$120:$K$417</definedName>
    <definedName name="_xlnm.Print_Titles" localSheetId="1">'2025-06-24 - Stavební úpr...'!$130:$130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16"/>
  <c r="BH416"/>
  <c r="BG416"/>
  <c r="BF416"/>
  <c r="T416"/>
  <c r="T415"/>
  <c r="R416"/>
  <c r="R415"/>
  <c r="P416"/>
  <c r="P415"/>
  <c r="BI414"/>
  <c r="BH414"/>
  <c r="BG414"/>
  <c r="BF414"/>
  <c r="T414"/>
  <c r="R414"/>
  <c r="P414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3"/>
  <c r="BH403"/>
  <c r="BG403"/>
  <c r="BF403"/>
  <c r="T403"/>
  <c r="T402"/>
  <c r="R403"/>
  <c r="R402"/>
  <c r="P403"/>
  <c r="P402"/>
  <c r="BI401"/>
  <c r="BH401"/>
  <c r="BG401"/>
  <c r="BF401"/>
  <c r="T401"/>
  <c r="R401"/>
  <c r="P401"/>
  <c r="BI400"/>
  <c r="BH400"/>
  <c r="BG400"/>
  <c r="BF400"/>
  <c r="T400"/>
  <c r="R400"/>
  <c r="P400"/>
  <c r="BI395"/>
  <c r="BH395"/>
  <c r="BG395"/>
  <c r="BF395"/>
  <c r="T395"/>
  <c r="R395"/>
  <c r="P395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59"/>
  <c r="BH359"/>
  <c r="BG359"/>
  <c r="BF359"/>
  <c r="T359"/>
  <c r="T358"/>
  <c r="R359"/>
  <c r="R358"/>
  <c r="P359"/>
  <c r="P358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T298"/>
  <c r="R299"/>
  <c r="R298"/>
  <c r="P299"/>
  <c r="P298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R290"/>
  <c r="P290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1"/>
  <c r="BH251"/>
  <c r="BG251"/>
  <c r="BF251"/>
  <c r="T251"/>
  <c r="R251"/>
  <c r="P251"/>
  <c r="BI244"/>
  <c r="BH244"/>
  <c r="BG244"/>
  <c r="BF244"/>
  <c r="T244"/>
  <c r="R244"/>
  <c r="P244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2"/>
  <c r="BH212"/>
  <c r="BG212"/>
  <c r="BF212"/>
  <c r="T212"/>
  <c r="R212"/>
  <c r="P212"/>
  <c r="BI205"/>
  <c r="BH205"/>
  <c r="BG205"/>
  <c r="BF205"/>
  <c r="T205"/>
  <c r="R205"/>
  <c r="P205"/>
  <c r="BI198"/>
  <c r="BH198"/>
  <c r="BG198"/>
  <c r="BF198"/>
  <c r="T198"/>
  <c r="R198"/>
  <c r="P198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J128"/>
  <c r="J127"/>
  <c r="F127"/>
  <c r="F125"/>
  <c r="E123"/>
  <c r="J90"/>
  <c r="J89"/>
  <c r="F89"/>
  <c r="F87"/>
  <c r="E85"/>
  <c r="J16"/>
  <c r="E16"/>
  <c r="F128"/>
  <c r="J15"/>
  <c r="J10"/>
  <c r="J87"/>
  <c i="1" r="L90"/>
  <c r="AM90"/>
  <c r="AM89"/>
  <c r="L89"/>
  <c r="AM87"/>
  <c r="L87"/>
  <c r="L85"/>
  <c r="L84"/>
  <c i="2" r="J411"/>
  <c r="J407"/>
  <c r="BK400"/>
  <c r="J386"/>
  <c r="J374"/>
  <c r="BK351"/>
  <c r="J333"/>
  <c r="BK320"/>
  <c r="J315"/>
  <c r="BK302"/>
  <c r="J296"/>
  <c r="J257"/>
  <c r="J234"/>
  <c r="J198"/>
  <c r="BK167"/>
  <c r="BK153"/>
  <c r="BK134"/>
  <c r="J416"/>
  <c r="BK411"/>
  <c r="J401"/>
  <c r="J384"/>
  <c r="BK357"/>
  <c r="J348"/>
  <c r="BK325"/>
  <c r="J317"/>
  <c r="BK296"/>
  <c r="J290"/>
  <c r="BK265"/>
  <c r="BK230"/>
  <c r="J173"/>
  <c r="J154"/>
  <c r="J134"/>
  <c r="BK408"/>
  <c r="J400"/>
  <c r="BK384"/>
  <c r="BK374"/>
  <c r="J354"/>
  <c r="J336"/>
  <c r="J327"/>
  <c r="J299"/>
  <c r="BK236"/>
  <c r="J219"/>
  <c r="BK173"/>
  <c r="J146"/>
  <c r="J357"/>
  <c r="J325"/>
  <c r="BK315"/>
  <c r="BK289"/>
  <c r="J265"/>
  <c r="J237"/>
  <c r="J224"/>
  <c r="J185"/>
  <c r="BK140"/>
  <c r="J414"/>
  <c r="J406"/>
  <c r="J395"/>
  <c r="BK382"/>
  <c r="BK371"/>
  <c r="J345"/>
  <c r="J329"/>
  <c r="BK319"/>
  <c r="J313"/>
  <c r="BK299"/>
  <c r="BK261"/>
  <c r="BK244"/>
  <c r="BK212"/>
  <c r="BK185"/>
  <c r="BK160"/>
  <c r="BK137"/>
  <c r="BK413"/>
  <c r="BK406"/>
  <c r="BK386"/>
  <c r="BK359"/>
  <c r="J351"/>
  <c r="J342"/>
  <c r="J324"/>
  <c r="J306"/>
  <c r="BK293"/>
  <c r="J289"/>
  <c r="BK237"/>
  <c r="BK182"/>
  <c r="J167"/>
  <c r="BK152"/>
  <c r="BK416"/>
  <c r="J403"/>
  <c r="J391"/>
  <c r="J382"/>
  <c r="J371"/>
  <c r="BK345"/>
  <c r="BK334"/>
  <c r="J319"/>
  <c r="BK294"/>
  <c r="BK270"/>
  <c r="J212"/>
  <c r="BK191"/>
  <c r="J160"/>
  <c r="BK368"/>
  <c r="BK339"/>
  <c r="BK324"/>
  <c r="J310"/>
  <c r="BK285"/>
  <c r="J261"/>
  <c r="J236"/>
  <c r="J205"/>
  <c r="J182"/>
  <c r="J137"/>
  <c r="BK219"/>
  <c r="J140"/>
  <c r="BK407"/>
  <c r="BK395"/>
  <c r="BK377"/>
  <c r="J368"/>
  <c r="BK342"/>
  <c r="BK333"/>
  <c r="BK306"/>
  <c r="J285"/>
  <c r="J222"/>
  <c r="BK198"/>
  <c r="J163"/>
  <c r="BK336"/>
  <c r="BK323"/>
  <c r="J293"/>
  <c r="J275"/>
  <c r="J244"/>
  <c r="BK234"/>
  <c r="J191"/>
  <c r="BK179"/>
  <c r="J413"/>
  <c r="J410"/>
  <c r="BK403"/>
  <c r="BK388"/>
  <c r="J377"/>
  <c r="J359"/>
  <c r="BK348"/>
  <c r="J323"/>
  <c r="BK317"/>
  <c r="BK310"/>
  <c r="J270"/>
  <c r="BK251"/>
  <c r="BK222"/>
  <c r="J165"/>
  <c r="J152"/>
  <c i="1" r="AS94"/>
  <c i="2" r="BK414"/>
  <c r="J408"/>
  <c r="BK391"/>
  <c r="BK380"/>
  <c r="BK354"/>
  <c r="BK327"/>
  <c r="BK313"/>
  <c r="J294"/>
  <c r="BK275"/>
  <c r="BK257"/>
  <c r="J188"/>
  <c r="J179"/>
  <c r="BK163"/>
  <c r="BK146"/>
  <c r="BK410"/>
  <c r="BK401"/>
  <c r="J388"/>
  <c r="J380"/>
  <c r="J365"/>
  <c r="J339"/>
  <c r="BK329"/>
  <c r="J302"/>
  <c r="BK280"/>
  <c r="BK224"/>
  <c r="BK205"/>
  <c r="BK165"/>
  <c r="BK154"/>
  <c r="BK365"/>
  <c r="J334"/>
  <c r="J320"/>
  <c r="BK290"/>
  <c r="J280"/>
  <c r="J251"/>
  <c r="J230"/>
  <c r="BK188"/>
  <c r="J153"/>
  <c l="1" r="R139"/>
  <c r="R181"/>
  <c r="R233"/>
  <c r="R288"/>
  <c r="R301"/>
  <c r="P335"/>
  <c r="BK364"/>
  <c r="J364"/>
  <c r="J106"/>
  <c r="BK399"/>
  <c r="J399"/>
  <c r="J108"/>
  <c r="R399"/>
  <c r="P405"/>
  <c r="BK409"/>
  <c r="J409"/>
  <c r="J111"/>
  <c r="BK412"/>
  <c r="J412"/>
  <c r="J112"/>
  <c r="BK133"/>
  <c r="R133"/>
  <c r="R132"/>
  <c r="P139"/>
  <c r="T181"/>
  <c r="P233"/>
  <c r="P288"/>
  <c r="P301"/>
  <c r="T335"/>
  <c r="P364"/>
  <c r="P409"/>
  <c r="P133"/>
  <c r="BK139"/>
  <c r="J139"/>
  <c r="J97"/>
  <c r="BK181"/>
  <c r="J181"/>
  <c r="J98"/>
  <c r="BK233"/>
  <c r="J233"/>
  <c r="J99"/>
  <c r="BK288"/>
  <c r="J288"/>
  <c r="J100"/>
  <c r="BK301"/>
  <c r="J301"/>
  <c r="J103"/>
  <c r="BK335"/>
  <c r="J335"/>
  <c r="J104"/>
  <c r="T364"/>
  <c r="T399"/>
  <c r="T405"/>
  <c r="T409"/>
  <c r="R412"/>
  <c r="T133"/>
  <c r="T139"/>
  <c r="P181"/>
  <c r="T233"/>
  <c r="T288"/>
  <c r="T301"/>
  <c r="T300"/>
  <c r="R335"/>
  <c r="R364"/>
  <c r="P399"/>
  <c r="BK405"/>
  <c r="J405"/>
  <c r="J110"/>
  <c r="R405"/>
  <c r="R409"/>
  <c r="P412"/>
  <c r="T412"/>
  <c r="BK415"/>
  <c r="J415"/>
  <c r="J113"/>
  <c r="BK298"/>
  <c r="J298"/>
  <c r="J101"/>
  <c r="BK402"/>
  <c r="J402"/>
  <c r="J109"/>
  <c r="BK358"/>
  <c r="J358"/>
  <c r="J105"/>
  <c r="F90"/>
  <c r="J125"/>
  <c r="BE134"/>
  <c r="BE153"/>
  <c r="BE154"/>
  <c r="BE160"/>
  <c r="BE163"/>
  <c r="BE165"/>
  <c r="BE167"/>
  <c r="BE212"/>
  <c r="BE236"/>
  <c r="BE257"/>
  <c r="BE293"/>
  <c r="BE294"/>
  <c r="BE296"/>
  <c r="BE299"/>
  <c r="BE302"/>
  <c r="BE317"/>
  <c r="BE327"/>
  <c r="BE345"/>
  <c r="BE354"/>
  <c r="BE359"/>
  <c r="BE137"/>
  <c r="BE146"/>
  <c r="BE152"/>
  <c r="BE179"/>
  <c r="BE182"/>
  <c r="BE230"/>
  <c r="BE251"/>
  <c r="BE261"/>
  <c r="BE265"/>
  <c r="BE313"/>
  <c r="BE315"/>
  <c r="BE320"/>
  <c r="BE324"/>
  <c r="BE348"/>
  <c r="BE351"/>
  <c r="BE357"/>
  <c r="BE388"/>
  <c r="BE403"/>
  <c r="BE407"/>
  <c r="BE414"/>
  <c r="BE173"/>
  <c r="BE185"/>
  <c r="BE198"/>
  <c r="BE219"/>
  <c r="BE222"/>
  <c r="BE237"/>
  <c r="BE244"/>
  <c r="BE270"/>
  <c r="BE290"/>
  <c r="BE306"/>
  <c r="BE310"/>
  <c r="BE319"/>
  <c r="BE323"/>
  <c r="BE329"/>
  <c r="BE333"/>
  <c r="BE342"/>
  <c r="BE365"/>
  <c r="BE368"/>
  <c r="BE371"/>
  <c r="BE374"/>
  <c r="BE382"/>
  <c r="BE384"/>
  <c r="BE395"/>
  <c r="BE400"/>
  <c r="BE401"/>
  <c r="BE410"/>
  <c r="BE411"/>
  <c r="BE413"/>
  <c r="BE416"/>
  <c r="BE140"/>
  <c r="BE188"/>
  <c r="BE191"/>
  <c r="BE205"/>
  <c r="BE224"/>
  <c r="BE234"/>
  <c r="BE275"/>
  <c r="BE280"/>
  <c r="BE285"/>
  <c r="BE289"/>
  <c r="BE325"/>
  <c r="BE334"/>
  <c r="BE336"/>
  <c r="BE339"/>
  <c r="BE377"/>
  <c r="BE380"/>
  <c r="BE386"/>
  <c r="BE391"/>
  <c r="BE406"/>
  <c r="BE408"/>
  <c r="F34"/>
  <c i="1" r="BC95"/>
  <c r="BC94"/>
  <c r="W32"/>
  <c i="2" r="F35"/>
  <c i="1" r="BD95"/>
  <c r="BD94"/>
  <c r="W33"/>
  <c i="2" r="F33"/>
  <c i="1" r="BB95"/>
  <c r="BB94"/>
  <c r="W31"/>
  <c i="2" r="J32"/>
  <c i="1" r="AW95"/>
  <c i="2" r="F32"/>
  <c i="1" r="BA95"/>
  <c r="BA94"/>
  <c r="AW94"/>
  <c r="AK30"/>
  <c i="2" l="1" r="BK132"/>
  <c r="J132"/>
  <c r="J95"/>
  <c r="R300"/>
  <c r="T132"/>
  <c r="P300"/>
  <c r="R398"/>
  <c r="R131"/>
  <c r="P398"/>
  <c r="T398"/>
  <c r="P132"/>
  <c r="P131"/>
  <c i="1" r="AU95"/>
  <c i="2" r="J133"/>
  <c r="J96"/>
  <c r="BK300"/>
  <c r="J300"/>
  <c r="J102"/>
  <c r="BK398"/>
  <c r="J398"/>
  <c r="J107"/>
  <c i="1" r="AU94"/>
  <c r="AX94"/>
  <c r="W30"/>
  <c i="2" r="F31"/>
  <c i="1" r="AZ95"/>
  <c r="AZ94"/>
  <c r="AV94"/>
  <c r="AK29"/>
  <c r="AY94"/>
  <c i="2" r="J31"/>
  <c i="1" r="AV95"/>
  <c r="AT95"/>
  <c i="2" l="1" r="T131"/>
  <c r="BK131"/>
  <c r="J131"/>
  <c r="J28"/>
  <c i="1" r="AG95"/>
  <c r="AG94"/>
  <c r="AK26"/>
  <c r="AK35"/>
  <c r="AT94"/>
  <c r="W29"/>
  <c i="2" l="1" r="J37"/>
  <c r="J94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<sst xmlns="http://schemas.openxmlformats.org/spreadsheetml/2006/main">
  <si>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</si>
  <si>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</si>
  <si>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</si>
  <si>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</si>
  <si>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</si>
  <si>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{be5f1846-b614-46b1-8fc2-2dde1088f78d}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</si>
  <si>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</si>
  <si>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</si>
  <si>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</si>
  <si>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</si>
  <si>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</si>
  <si>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</si>
  <si>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</si>
  <si>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</si>
  <si>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2025-06-24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</si>
  <si>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</si>
  <si>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</si>
  <si>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společných prostor domu Švédská 107/39, Praha 5</t>
  </si>
  <si>
    <t>KSO:</t>
  </si>
  <si>
    <t>CC-CZ:</t>
  </si>
  <si>
    <t>Místo:</t>
  </si>
  <si>
    <t>Švédská 107/39, Praha 5</t>
  </si>
  <si>
    <t>Datum:</t>
  </si>
  <si>
    <t>24. 6. 2025</t>
  </si>
  <si>
    <t>Zadavatel:</t>
  </si>
  <si>
    <t>IČ:</t>
  </si>
  <si>
    <t>MČ Praha 5</t>
  </si>
  <si>
    <t>DIČ:</t>
  </si>
  <si>
    <t>Uchazeč:</t>
  </si>
  <si>
    <t>Vyplň údaj</t>
  </si>
  <si>
    <t>Projektant:</t>
  </si>
  <si>
    <t>Atelier P.H.A. spol. s r.o.</t>
  </si>
  <si>
    <t>True</t>
  </si>
  <si>
    <t>Zpracovatel:</t>
  </si>
  <si>
    <t>ing. Michal Kovalovský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</si>
  <si>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</si>
  <si>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</si>
  <si>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</si>
  <si>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</si>
  <si>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</si>
  <si>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</si>
  <si>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</si>
  <si>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</si>
  <si>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</si>
  <si>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</si>
  <si>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</si>
  <si>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</si>
  <si>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</si>
  <si>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</si>
  <si>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</si>
  <si>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</si>
  <si>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</si>
  <si>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</si>
  <si>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</si>
  <si>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</si>
  <si>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</si>
  <si>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</si>
  <si>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</si>
  <si>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</si>
  <si>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</si>
  <si>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</si>
  <si>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</si>
  <si>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</si>
  <si>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</si>
  <si>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</si>
  <si>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</si>
  <si>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</si>
  <si>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</si>
  <si>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</si>
  <si>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</si>
  <si>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</si>
  <si>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</si>
  <si>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</si>
  <si>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</si>
  <si>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</si>
  <si>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</si>
  <si>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</si>
  <si>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</si>
  <si>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</si>
  <si>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</si>
  <si>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</si>
  <si>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</si>
  <si>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</si>
  <si>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</si>
  <si>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</si>
  <si>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</si>
  <si>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</si>
  <si>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</si>
  <si>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</si>
  <si>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</si>
  <si>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</si>
  <si>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</si>
  <si>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</si>
  <si>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</si>
  <si>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</si>
  <si>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</si>
  <si>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</si>
  <si>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</si>
  <si>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771 - Podlahy z dlaždic</t>
  </si>
  <si>
    <t xml:space="preserve">    773 - Podlahy z litého teraca</t>
  </si>
  <si>
    <t xml:space="preserve">    777 - Podlahy lité</t>
  </si>
  <si>
    <t xml:space="preserve">    784 - Dokončovací práce - malby a tapety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</si>
  <si>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</si>
  <si>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</si>
  <si>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</si>
  <si>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</si>
  <si>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</si>
  <si>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</si>
  <si>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</si>
  <si>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</si>
  <si>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</si>
  <si>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</si>
  <si>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</si>
  <si>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</si>
  <si>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</si>
  <si>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</si>
  <si>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</si>
  <si>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</si>
  <si>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</si>
  <si>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</si>
  <si>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</si>
  <si>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</si>
  <si>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</si>
  <si>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</si>
  <si>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</si>
  <si>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</si>
  <si>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</si>
  <si>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</si>
  <si>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310236241</t>
  </si>
  <si>
    <t>Zazdívka otvorů ve zdivu nadzákladovém cihlami pálenými plochy přes 0,0225 m2 do 0,09 m2, ve zdi tl. do 300 mm</t>
  </si>
  <si>
    <t>kus</t>
  </si>
  <si>
    <t>CS ÚRS 2025 01</t>
  </si>
  <si>
    <t>4</t>
  </si>
  <si>
    <t>-617662416</t>
  </si>
  <si>
    <t>VV</t>
  </si>
  <si>
    <t>"případné zazdívky v nosných kcí"</t>
  </si>
  <si>
    <t>10</t>
  </si>
  <si>
    <t>389381001</t>
  </si>
  <si>
    <t>Dobetonování prefabrikovaných konstrukcí</t>
  </si>
  <si>
    <t>m3</t>
  </si>
  <si>
    <t>-337820929</t>
  </si>
  <si>
    <t>"dobetonování prefrabrikovaných stropních panelů v místě potřeby" 0,32</t>
  </si>
  <si>
    <t>Vodorovné konstrukce</t>
  </si>
  <si>
    <t>411151000R0</t>
  </si>
  <si>
    <t>Stropy betonové skládané ze ŽB nosníků a vložek z polystyrenu včetně zmonolitnění konstrukce betonem C 20/25 tl. 50 mm bez výztuže výšky stropní vložky do 240 mm tloušťky stropní konstrukce 290 mm osové vzdálenosti přes 500 do 700 mm, délky nosníků přes 3,6 do 4,8 m</t>
  </si>
  <si>
    <t>m2</t>
  </si>
  <si>
    <t>-832141290</t>
  </si>
  <si>
    <t xml:space="preserve">"nový betonový strop tl. 90 mm - protor A" </t>
  </si>
  <si>
    <t>3,14*(2,58/2)*(2,58/2)/2</t>
  </si>
  <si>
    <t xml:space="preserve">"nový betonový strop tl. 90 mm - protor B" </t>
  </si>
  <si>
    <t>(2,68*1,25+0,3*1,45)</t>
  </si>
  <si>
    <t>Součet</t>
  </si>
  <si>
    <t>311271219</t>
  </si>
  <si>
    <t>Zdivo z tvárnic suchého zdění nosné Příplatek k ceně za zálivku výztuže dutinami dovnitř překladových tvárnic na sebe zaklopených a tvořících bednění překladu či ztužujícího ŽB pásu (měří se v délce) betonovou</t>
  </si>
  <si>
    <t>-1706546583</t>
  </si>
  <si>
    <t xml:space="preserve">"zálivka pro nový betonový strop tl. 90 mm - protor A" </t>
  </si>
  <si>
    <t xml:space="preserve">"zálivka pro nový betonový strop tl. 90 mm - protor B" </t>
  </si>
  <si>
    <t>5</t>
  </si>
  <si>
    <t>317121210R1</t>
  </si>
  <si>
    <t>Železobetonové prefabrikované překlady osazené jednotlivě na výšku, do lože z cementové malty šíře 60 mm, výšky 190 mm délky 1200 mm</t>
  </si>
  <si>
    <t>kpl</t>
  </si>
  <si>
    <t>1855517653</t>
  </si>
  <si>
    <t>6</t>
  </si>
  <si>
    <t>317121210R2</t>
  </si>
  <si>
    <t>-170641811</t>
  </si>
  <si>
    <t>7</t>
  </si>
  <si>
    <t>411151000R1</t>
  </si>
  <si>
    <t>1738194654</t>
  </si>
  <si>
    <t>8</t>
  </si>
  <si>
    <t>411321414</t>
  </si>
  <si>
    <t>Stropy z betonu železového (bez výztuže) stropů deskových, plochých střech, desek balkonových, desek hřibových stropů včetně hlavic hřibových sloupů tř. C 25/30</t>
  </si>
  <si>
    <t>549258701</t>
  </si>
  <si>
    <t>"dobetonování podest na místě monoliticky, tl. 90 mm"</t>
  </si>
  <si>
    <t>0,09*2*2</t>
  </si>
  <si>
    <t>9</t>
  </si>
  <si>
    <t>411351011</t>
  </si>
  <si>
    <t>Bednění stropních konstrukcí - bez podpěrné konstrukce desek tloušťky stropní desky přes 5 do 25 cm zřízení</t>
  </si>
  <si>
    <t>289292205</t>
  </si>
  <si>
    <t>"bednění stropní kce - podesty pro tu část, která bude dobetonována na stavbě monoliticky" 1,5</t>
  </si>
  <si>
    <t>411351012</t>
  </si>
  <si>
    <t>Bednění stropních konstrukcí - bez podpěrné konstrukce desek tloušťky stropní desky přes 5 do 25 cm odstranění</t>
  </si>
  <si>
    <t>-843135158</t>
  </si>
  <si>
    <t>11</t>
  </si>
  <si>
    <t>411354313</t>
  </si>
  <si>
    <t>Podpěrná konstrukce stropů - desek, kleneb a skořepin výška podepření do 4 m tloušťka stropu přes 15 do 25 cm zřízení</t>
  </si>
  <si>
    <t>276838720</t>
  </si>
  <si>
    <t>"podepření stávající podesty"</t>
  </si>
  <si>
    <t>"prostor A" 3,14*(2,58/2)*(2,58/2)/2</t>
  </si>
  <si>
    <t>"prostor B" 2,68*1,25+1,45*0,3</t>
  </si>
  <si>
    <t>411354314</t>
  </si>
  <si>
    <t>Podpěrná konstrukce stropů - desek, kleneb a skořepin výška podepření do 4 m tloušťka stropu přes 15 do 25 cm odstranění</t>
  </si>
  <si>
    <t>383420502</t>
  </si>
  <si>
    <t xml:space="preserve">"prostor B"  2,68*1,25+1,45*0,3</t>
  </si>
  <si>
    <t>13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</si>
  <si>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</si>
  <si>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 drátů typu KARI</t>
  </si>
  <si>
    <t>t</t>
  </si>
  <si>
    <t>964074735</t>
  </si>
  <si>
    <t>"výztuž při obou površích" 0,15</t>
  </si>
  <si>
    <t>Úpravy povrchů, podlahy a osazování výplní</t>
  </si>
  <si>
    <t>14</t>
  </si>
  <si>
    <t>611131125</t>
  </si>
  <si>
    <t>Podkladní a spojovací vrstva vnitřních omítaných ploch penetrace disperzní nanášená ručně schodišťových konstrukcí</t>
  </si>
  <si>
    <t>-295838801</t>
  </si>
  <si>
    <t xml:space="preserve">"předpokládaný rozsah 50 m2" </t>
  </si>
  <si>
    <t>50</t>
  </si>
  <si>
    <t>15</t>
  </si>
  <si>
    <t>611311125</t>
  </si>
  <si>
    <t>Omítka vápenná vnitřních ploch nanášená ručně jednovrstvá hladká, tloušťky do 10 mm schodišťových konstrukcí stropů, stěn, ramen nebo nosníků</t>
  </si>
  <si>
    <t>1593843124</t>
  </si>
  <si>
    <t>"vápenocementová jádrová omítka v nezbytném rozsahu pro plynulou návaznost na stávající nepoškozené omítky, vč. výplní pružnými přetíratelnými tmely"</t>
  </si>
  <si>
    <t>"předpokladáné množství 10 m2" 10</t>
  </si>
  <si>
    <t>16</t>
  </si>
  <si>
    <t>612315418</t>
  </si>
  <si>
    <t>Oprava vápenné omítky vnitřních ploch hladké, tl. do 20 mm, s celoplošným přeštukováním, tl. štuku do 3 mm stěn, v rozsahu opravované plochy přes 30 do 50%</t>
  </si>
  <si>
    <t>-1634291911</t>
  </si>
  <si>
    <t>"vyspravení vnitřních omítek pro prostor A a B, předpokládaný rozsah 25 m2"</t>
  </si>
  <si>
    <t>25</t>
  </si>
  <si>
    <t>17</t>
  </si>
  <si>
    <t>631311115</t>
  </si>
  <si>
    <t>Mazanina z betonu prostého bez zvýšených nároků na prostředí tl. přes 50 do 80 mm tř. C 20/25</t>
  </si>
  <si>
    <t>1580807184</t>
  </si>
  <si>
    <t>"betonová mazanina na podestách v tl. 60 mm"</t>
  </si>
  <si>
    <t xml:space="preserve">"protor A" </t>
  </si>
  <si>
    <t>3,14*(2,58/2)*(2,58/2)/2*0,06</t>
  </si>
  <si>
    <t xml:space="preserve">"prostor B" </t>
  </si>
  <si>
    <t>(2,68*1,25+0,3*1,45)*0,06</t>
  </si>
  <si>
    <t>18</t>
  </si>
  <si>
    <t>631319011</t>
  </si>
  <si>
    <t>Příplatek k cenám mazanin za úpravu povrchu mazaniny přehlazením, mazanina tl. přes 50 do 80 mm</t>
  </si>
  <si>
    <t>-2059342580</t>
  </si>
  <si>
    <t>19</t>
  </si>
  <si>
    <t>631319171</t>
  </si>
  <si>
    <t>Příplatek k cenám mazanin za stržení povrchu spodní vrstvy mazaniny latí před vložením výztuže nebo pletiva pro tl. obou vrstev mazaniny přes 50 do 80 mm</t>
  </si>
  <si>
    <t>1313023534</t>
  </si>
  <si>
    <t>20</t>
  </si>
  <si>
    <t>631319195</t>
  </si>
  <si>
    <t>Příplatek k cenám mazanin za malou plochu do 5 m2 jednotlivě, mazanina tl. přes 50 do 80 mm</t>
  </si>
  <si>
    <t>754523399</t>
  </si>
  <si>
    <t>631319202</t>
  </si>
  <si>
    <t>Příplatek k cenám betonových mazanin za vyztužení ocelovými vlákny (drátkobeton) objemové vyztužení 20 kg/m3</t>
  </si>
  <si>
    <t>-1693309428</t>
  </si>
  <si>
    <t>"betonová mazanina pro prostor A vyztužená ocel. vlákny"</t>
  </si>
  <si>
    <t>22</t>
  </si>
  <si>
    <t>631362021</t>
  </si>
  <si>
    <t>Výztuž mazanin ze svařovaných sítí z drátů typu KARI</t>
  </si>
  <si>
    <t>1992687922</t>
  </si>
  <si>
    <t>"vyztužení betonové mazaniny KARI sítí pro prostor B" 0,1</t>
  </si>
  <si>
    <t>23</t>
  </si>
  <si>
    <t>632902221</t>
  </si>
  <si>
    <t>Příprava zatvrdlého povrchu betonových mazanin pro cementový potěr spojovacím (adhezním) můstkem</t>
  </si>
  <si>
    <t>9704997</t>
  </si>
  <si>
    <t xml:space="preserve">"nový finální povrch - protor A" </t>
  </si>
  <si>
    <t xml:space="preserve">"nový finální povrch - protor B" </t>
  </si>
  <si>
    <t>24</t>
  </si>
  <si>
    <t>634111113</t>
  </si>
  <si>
    <t>Obvodová dilatace mezi stěnou a mazaninou nebo potěrem pružnou těsnicí páskou na bázi syntetického kaučuku výšky 80 mm</t>
  </si>
  <si>
    <t>m</t>
  </si>
  <si>
    <t>1184397284</t>
  </si>
  <si>
    <t>"obvodová izolace mezi mazaninou a zdí"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</si>
  <si>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</si>
  <si>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</si>
  <si>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</si>
  <si>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831382889</t>
  </si>
  <si>
    <t>5+5</t>
  </si>
  <si>
    <t>26</t>
  </si>
  <si>
    <t>952901111</t>
  </si>
  <si>
    <t>Vyčištění budov nebo objektů před předáním do užívání budov bytové nebo občanské výstavby, světlé výšky podlaží do 4 m</t>
  </si>
  <si>
    <t>-1475943038</t>
  </si>
  <si>
    <t>27</t>
  </si>
  <si>
    <t>963051113</t>
  </si>
  <si>
    <t>Bourání železobetonových stropů deskových, tl. přes 80 mm</t>
  </si>
  <si>
    <t>1642000394</t>
  </si>
  <si>
    <t xml:space="preserve">"bourání betonové desky - kostlánky tl. 100 mm - protor A" </t>
  </si>
  <si>
    <t>3,14*(2,58/2)*(2,58/2)/2*0,1</t>
  </si>
  <si>
    <t xml:space="preserve">"bourání betonové desky - kostlánky tl. 100 mm - protor B" </t>
  </si>
  <si>
    <t>(2,68*1,25+0,3*1,45)*0,1</t>
  </si>
  <si>
    <t>0,64*1,2 'Přepočtené koeficientem množství</t>
  </si>
  <si>
    <t>28</t>
  </si>
  <si>
    <t>963051113R</t>
  </si>
  <si>
    <t>-313793036</t>
  </si>
  <si>
    <t>6,398*1,2 'Přepočtené koeficientem množství</t>
  </si>
  <si>
    <t>29</t>
  </si>
  <si>
    <t>965042131</t>
  </si>
  <si>
    <t>Bourání mazanin betonových nebo z litého asfaltu tl. do 100 mm, plochy do 4 m2</t>
  </si>
  <si>
    <t>-356362636</t>
  </si>
  <si>
    <t xml:space="preserve">"bourání betonové mazaniny / cementového lože pod dlažbou tl. 50 mm" </t>
  </si>
  <si>
    <t>"prostor A" 3,14*(2,58/2)*(2,58/2)/2*0,05</t>
  </si>
  <si>
    <t>"bourání dodatečných dobetonávek bet.potěru" 0,035</t>
  </si>
  <si>
    <t>0,166*1,2 'Přepočtené koeficientem množství</t>
  </si>
  <si>
    <t>30</t>
  </si>
  <si>
    <t>965043331</t>
  </si>
  <si>
    <t>Bourání mazanin betonových s potěrem nebo teracem tl. do 100 mm, plochy do 4 m2</t>
  </si>
  <si>
    <t>-1822016921</t>
  </si>
  <si>
    <t xml:space="preserve">"bourání teraca vč. podkladní betonové mazaniny v celkové odhadované tl. 100mm, prostor B" </t>
  </si>
  <si>
    <t>(1,25*2,68+0,3*1,45)*0,1</t>
  </si>
  <si>
    <t>0,379*1,2 'Přepočtené koeficientem množství</t>
  </si>
  <si>
    <t>31</t>
  </si>
  <si>
    <t>965081333R</t>
  </si>
  <si>
    <t>Bourání podlah z dlaždic bez podkladního lože nebo mazaniny, s jakoukoliv výplní spár betonových, teracových nebo čedičových tl. do 30 mm, plochy přes 1 m2</t>
  </si>
  <si>
    <t>-178341625</t>
  </si>
  <si>
    <t xml:space="preserve">"bourání cementové dlažby tl. 30 mm - protor A" </t>
  </si>
  <si>
    <t>2,613*1,2 'Přepočtené koeficientem množství</t>
  </si>
  <si>
    <t>32</t>
  </si>
  <si>
    <t>974029167R</t>
  </si>
  <si>
    <t>Vysekání rýh ve zdivu kamenném do hl. 150 mm a šířky do 300 mm</t>
  </si>
  <si>
    <t>1495939714</t>
  </si>
  <si>
    <t>"kapsy pro uložení nové podesty"</t>
  </si>
  <si>
    <t>"prostor A" 2*3,14*(2,66/2)</t>
  </si>
  <si>
    <t>"prostor B" 2,68*1+(1,25+0,3)*2</t>
  </si>
  <si>
    <t>33</t>
  </si>
  <si>
    <t>975111341</t>
  </si>
  <si>
    <t>Plošné podchycení konstrukcí systémovými prvky stojkami včetně nosníků výšky do 4 m, zatížení přes 11 do 15 kPa zřízení</t>
  </si>
  <si>
    <t>-2026031635</t>
  </si>
  <si>
    <t xml:space="preserve">"podstojkování stávající stropní kce - schodišťových ramen, předpokládaná doba realizace: 3 měsíce"   </t>
  </si>
  <si>
    <t>"prostor A" 1,42*3,2+0,99*2,9</t>
  </si>
  <si>
    <t>"prostor B" 0,95*2,1+1,24*2,1</t>
  </si>
  <si>
    <t>34</t>
  </si>
  <si>
    <t>975111342</t>
  </si>
  <si>
    <t>Plošné podchycení konstrukcí systémovými prvky stojkami včetně nosníků výšky do 4 m, zatížení přes 11 do 15 kPa příplatek za první a každý další den použití</t>
  </si>
  <si>
    <t>-251897968</t>
  </si>
  <si>
    <t>"prostor A" (1,42*3,2+0,99*2,9)*3*30</t>
  </si>
  <si>
    <t>"prostor B" (0,95*2,1+1,24*2,1)*3*30</t>
  </si>
  <si>
    <t>35</t>
  </si>
  <si>
    <t>975111343</t>
  </si>
  <si>
    <t>Plošné podchycení konstrukcí systémovými prvky stojkami včetně nosníků výšky do 4 m, zatížení přes 11 do 15 kPa odstranění</t>
  </si>
  <si>
    <t>-1784682073</t>
  </si>
  <si>
    <t>36</t>
  </si>
  <si>
    <t>978013161</t>
  </si>
  <si>
    <t>Otlučení vápenných nebo vápenocementových omítek vnitřních ploch stěn s vyškrabáním spar, s očištěním zdiva, v rozsahu přes 30 do 50 %</t>
  </si>
  <si>
    <t>-510537658</t>
  </si>
  <si>
    <t>"otlučení nesoudržných omítek, předpoklad: 15 m2"</t>
  </si>
  <si>
    <t>997</t>
  </si>
  <si>
    <t>Doprava suti a vybouraných hmot</t>
  </si>
  <si>
    <t>37</t>
  </si>
  <si>
    <t>997013212</t>
  </si>
  <si>
    <t>Vnitrostaveništní doprava suti a vybouraných hmot vodorovně do 50 m s naložením ručně pro budovy a haly výšky přes 6 do 9 m</t>
  </si>
  <si>
    <t>1713357830</t>
  </si>
  <si>
    <t>38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</si>
  <si>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</si>
  <si>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</si>
  <si>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235182290</t>
  </si>
  <si>
    <t>"příplatek za dalších 50m"</t>
  </si>
  <si>
    <t>8,502*50/10</t>
  </si>
  <si>
    <t>39</t>
  </si>
  <si>
    <t>997013501</t>
  </si>
  <si>
    <t>Odvoz suti a vybouraných hmot na skládku nebo meziskládku se složením, na vzdálenost do 1 km</t>
  </si>
  <si>
    <t>-402558385</t>
  </si>
  <si>
    <t>40</t>
  </si>
  <si>
    <t>997013509</t>
  </si>
  <si>
    <t>Odvoz suti a vybouraných hmot na skládku nebo meziskládku se složením, na vzdálenost Příplatek k ceně za každý další započatý 1 km přes 1 km</t>
  </si>
  <si>
    <t>-1257942569</t>
  </si>
  <si>
    <t>"odvoz suti na skládku do vzdálenosti 15km" (15-1)*8,502</t>
  </si>
  <si>
    <t>41</t>
  </si>
  <si>
    <t>997013871</t>
  </si>
  <si>
    <t>Poplatek za uložení stavebního odpadu na recyklační skládce (skládkovné) směsného stavebního a demoličního zatříděného do Katalogu odpadů pod kódem 17 09 04</t>
  </si>
  <si>
    <t>-1852647876</t>
  </si>
  <si>
    <t>8,502</t>
  </si>
  <si>
    <t>998</t>
  </si>
  <si>
    <t>Přesun hmot</t>
  </si>
  <si>
    <t>42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</si>
  <si>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</si>
  <si>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</si>
  <si>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-6331730</t>
  </si>
  <si>
    <t>PSV</t>
  </si>
  <si>
    <t>Práce a dodávky PSV</t>
  </si>
  <si>
    <t>771</t>
  </si>
  <si>
    <t>Podlahy z dlaždic</t>
  </si>
  <si>
    <t>43</t>
  </si>
  <si>
    <t>771111011</t>
  </si>
  <si>
    <t>Příprava podkladu před provedením dlažby vysátí podlah</t>
  </si>
  <si>
    <t>1534557597</t>
  </si>
  <si>
    <t>44</t>
  </si>
  <si>
    <t>771121011</t>
  </si>
  <si>
    <t>Příprava podkladu před provedením dlažby nátěr penetrační na podlahu</t>
  </si>
  <si>
    <t>1189124758</t>
  </si>
  <si>
    <t>45</t>
  </si>
  <si>
    <t>771151021</t>
  </si>
  <si>
    <t>Příprava podkladu před provedením dlažby samonivelační stěrka min. pevnosti 30 MPa, tloušťky do 3 mm</t>
  </si>
  <si>
    <t>787320201</t>
  </si>
  <si>
    <t xml:space="preserve">"vyrovnání povrchu před pokládkou dlažby" </t>
  </si>
  <si>
    <t>46</t>
  </si>
  <si>
    <t>771474112</t>
  </si>
  <si>
    <t>Montáž soklů z dlaždic keramických lepených cementovým flexibilním lepidlem rovných, výšky přes 65 do 90 mm</t>
  </si>
  <si>
    <t>855658473</t>
  </si>
  <si>
    <t>"sokl pro prostor A - SOK 2" 5</t>
  </si>
  <si>
    <t>47</t>
  </si>
  <si>
    <t>M</t>
  </si>
  <si>
    <t>59761184</t>
  </si>
  <si>
    <t>sokl keramický mrazuvzdorný povrch hladký/matný tl do 10mm výšky přes 65 do 90mm</t>
  </si>
  <si>
    <t>-1720062661</t>
  </si>
  <si>
    <t>5*1,1 'Přepočtené koeficientem množství</t>
  </si>
  <si>
    <t>48</t>
  </si>
  <si>
    <t>771474114</t>
  </si>
  <si>
    <t>Montáž soklů z dlaždic keramických lepených cementovým flexibilním lepidlem rovných, výšky přes 120 do 150 mm</t>
  </si>
  <si>
    <t>1982983083</t>
  </si>
  <si>
    <t>"sokl pro prostor B - SOK 1" 5</t>
  </si>
  <si>
    <t>49</t>
  </si>
  <si>
    <t>59761124R</t>
  </si>
  <si>
    <t>dlažba keramická slinutá mrazuvzdorná R9/A povrch reliéfní/matný tl do 10mm přes 6 do 9ks/m2</t>
  </si>
  <si>
    <t>-351579676</t>
  </si>
  <si>
    <t>771574420</t>
  </si>
  <si>
    <t>Montáž podlah z dlaždic keramických lepených cementovým flexibilním lepidlem hladkých, tloušťky do 10 mm přes 25 do 35 ks/m2</t>
  </si>
  <si>
    <t>1925385784</t>
  </si>
  <si>
    <t>"dlažba pro prostor A" 3,14*(2,66/2)*(2,66/2)/2</t>
  </si>
  <si>
    <t>2,777*1,2 'Přepočtené koeficientem množství</t>
  </si>
  <si>
    <t>51</t>
  </si>
  <si>
    <t>59761260R</t>
  </si>
  <si>
    <t>dlažba keramická slinutá mrazuvzdorná R13/C povrch reliéfní/matný tl přes 10 do 15mm přes 22 do 25ks/m2</t>
  </si>
  <si>
    <t>-655912562</t>
  </si>
  <si>
    <t>52</t>
  </si>
  <si>
    <t>771591115</t>
  </si>
  <si>
    <t>Podlahy - dokončovací práce spárování silikonem</t>
  </si>
  <si>
    <t>-1071796612</t>
  </si>
  <si>
    <t>53</t>
  </si>
  <si>
    <t>771591117</t>
  </si>
  <si>
    <t>Podlahy - dokončovací práce spárování akrylem</t>
  </si>
  <si>
    <t>1349107670</t>
  </si>
  <si>
    <t>"spárování soklů" 15</t>
  </si>
  <si>
    <t>54</t>
  </si>
  <si>
    <t>771591184</t>
  </si>
  <si>
    <t>Podlahy - dokončovací práce pracnější řezání dlaždic keramických rovné</t>
  </si>
  <si>
    <t>-219281506</t>
  </si>
  <si>
    <t>"řezání soklů k dlažbě" 10</t>
  </si>
  <si>
    <t>55</t>
  </si>
  <si>
    <t>771591186</t>
  </si>
  <si>
    <t>Podlahy - dokončovací práce pracnější řezání dlaždic keramických do oblouku</t>
  </si>
  <si>
    <t>-1723669539</t>
  </si>
  <si>
    <t>"řezání dlažby podlah v prostoru A" 2*3,14*(2,66/2)/2</t>
  </si>
  <si>
    <t xml:space="preserve">"řezání  sokluk dlažbě v prostoru A" 2*3,14*(2,66/2)/2</t>
  </si>
  <si>
    <t>56</t>
  </si>
  <si>
    <t>771591999R</t>
  </si>
  <si>
    <t>1113829079</t>
  </si>
  <si>
    <t>57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</si>
  <si>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</si>
  <si>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</si>
  <si>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-1365979495</t>
  </si>
  <si>
    <t>773</t>
  </si>
  <si>
    <t>Podlahy z litého teraca</t>
  </si>
  <si>
    <t>58</t>
  </si>
  <si>
    <t>773521260</t>
  </si>
  <si>
    <t>Podlaha z barevného litého teraca prostá tloušťky do 20 mm</t>
  </si>
  <si>
    <t>1059237616</t>
  </si>
  <si>
    <t>3,785*1,2 'Přepočtené koeficientem množství</t>
  </si>
  <si>
    <t>59</t>
  </si>
  <si>
    <t>773522010</t>
  </si>
  <si>
    <t>Podlaha z barevného litého teraca obruba, šířky do 100 mm</t>
  </si>
  <si>
    <t>-1765322577</t>
  </si>
  <si>
    <t>"vzor v teracu, rozměr 2*0,9m"</t>
  </si>
  <si>
    <t>2*2+0,9*2</t>
  </si>
  <si>
    <t>60</t>
  </si>
  <si>
    <t>773529190</t>
  </si>
  <si>
    <t>Podlaha z barevného litého teraca Příplatek k cenám za plochu do 5 m2 jednotlivě</t>
  </si>
  <si>
    <t>-1677931633</t>
  </si>
  <si>
    <t>61</t>
  </si>
  <si>
    <t>773529195</t>
  </si>
  <si>
    <t>Podlaha z barevného litého teraca Příplatek k cenám za každých dalších i započatých 5 mm tloušťky</t>
  </si>
  <si>
    <t>1575035884</t>
  </si>
  <si>
    <t>"prostor B; celková tl. teraca 25 mm" 2,68*1,25+1,45*0,3</t>
  </si>
  <si>
    <t>62</t>
  </si>
  <si>
    <t>773591111</t>
  </si>
  <si>
    <t>Příprava podkladu před provedením teracových podlah podlah vysátí</t>
  </si>
  <si>
    <t>-1777303987</t>
  </si>
  <si>
    <t>63</t>
  </si>
  <si>
    <t>773591121</t>
  </si>
  <si>
    <t>Příprava podkladu před provedením teracových podlah podlah omytí</t>
  </si>
  <si>
    <t>-1303280318</t>
  </si>
  <si>
    <t>64</t>
  </si>
  <si>
    <t>773591171</t>
  </si>
  <si>
    <t>Příprava podkladu před provedením teracových podlah podlah penetrační nátěr</t>
  </si>
  <si>
    <t>-1808549012</t>
  </si>
  <si>
    <t>65</t>
  </si>
  <si>
    <t>998773122</t>
  </si>
  <si>
    <t>Přesun hmot pro podlahy teracové lité stanovený z hmotnosti přesunovaného materiálu vodorovná dopravní vzdálenost do 50 m ruční (bez užití mechanizace) v objektech výšky přes 6 do 12 m</t>
  </si>
  <si>
    <t>768379975</t>
  </si>
  <si>
    <t>777</t>
  </si>
  <si>
    <t>Podlahy lité</t>
  </si>
  <si>
    <t>66</t>
  </si>
  <si>
    <t>777991911</t>
  </si>
  <si>
    <t>Opravy podlah ostatní řezání spár</t>
  </si>
  <si>
    <t>1283283810</t>
  </si>
  <si>
    <t>"řezání spár v betonové desce, mazanině a teracu, pro ukončení bouracích prací na navazující konstrukce"</t>
  </si>
  <si>
    <t>"prostor A" (2,48*2+0,94*2)*2</t>
  </si>
  <si>
    <t>"prostor B" (2,685+2*3,14*2,685/2)*2</t>
  </si>
  <si>
    <t>784</t>
  </si>
  <si>
    <t>Dokončovací práce - malby a tapety</t>
  </si>
  <si>
    <t>67</t>
  </si>
  <si>
    <t>784111007</t>
  </si>
  <si>
    <t>Oprášení (ometení) podkladu na schodišti o výšce podlaží do 3,80 m</t>
  </si>
  <si>
    <t>-1898820425</t>
  </si>
  <si>
    <t>68</t>
  </si>
  <si>
    <t>784111037</t>
  </si>
  <si>
    <t>Omytí podkladu omytí na schodišti o výšce podlaží do 3,80 m</t>
  </si>
  <si>
    <t>-1225406526</t>
  </si>
  <si>
    <t>69</t>
  </si>
  <si>
    <t>784121009</t>
  </si>
  <si>
    <t>Oškrabání malby na schodišti o výšce podlaží přes 3,80 do 5,00 m</t>
  </si>
  <si>
    <t>2009580526</t>
  </si>
  <si>
    <t xml:space="preserve">"celoplošné oškrábání maleb, předpokládaný rozsah 50 m2" </t>
  </si>
  <si>
    <t>70</t>
  </si>
  <si>
    <t>784121099R</t>
  </si>
  <si>
    <t>366848464</t>
  </si>
  <si>
    <t>71</t>
  </si>
  <si>
    <t>783822211</t>
  </si>
  <si>
    <t>Vyrovnání omítek před provedením nátěru celoplošné, tloušťky do 3 mm, stěrkou vápennou</t>
  </si>
  <si>
    <t>-24543855</t>
  </si>
  <si>
    <t>72</t>
  </si>
  <si>
    <t>784171101</t>
  </si>
  <si>
    <t>Zakrytí nemalovaných ploch (materiál ve specifikaci) včetně pozdějšího odkrytí podlah</t>
  </si>
  <si>
    <t>652111395</t>
  </si>
  <si>
    <t>73</t>
  </si>
  <si>
    <t>28323157</t>
  </si>
  <si>
    <t>fólie pro malířské potřeby zakrývací tl 14µ 4x5m</t>
  </si>
  <si>
    <t>1208586469</t>
  </si>
  <si>
    <t>30*1,05 'Přepočtené koeficientem množství</t>
  </si>
  <si>
    <t>74</t>
  </si>
  <si>
    <t>784171117</t>
  </si>
  <si>
    <t>Zakrytí nemalovaných ploch (materiál ve specifikaci) včetně pozdějšího odkrytí svislých ploch např. stěn, oken, dveří na schodišti o výšce podlaží do 3,80</t>
  </si>
  <si>
    <t>-1693156934</t>
  </si>
  <si>
    <t>75</t>
  </si>
  <si>
    <t>1757402664</t>
  </si>
  <si>
    <t>40*1,05 'Přepočtené koeficientem množství</t>
  </si>
  <si>
    <t>76</t>
  </si>
  <si>
    <t>784181107</t>
  </si>
  <si>
    <t>Penetrace podkladu jednonásobná základní akrylátová bezbarvá na schodišti o výšce podlaží do 3,80 m</t>
  </si>
  <si>
    <t>-976327404</t>
  </si>
  <si>
    <t>77</t>
  </si>
  <si>
    <t>784211107</t>
  </si>
  <si>
    <t>Malby z malířských směsí oděruvzdorných za mokra dvojnásobné, bílé za mokra oděruvzdorné výborně na schodišti o výšce podlaží do 3,80 m</t>
  </si>
  <si>
    <t>-1058306706</t>
  </si>
  <si>
    <t>P</t>
  </si>
  <si>
    <t>Poznámka k položce:_x000d_
difuzně otevřená bílá barva</t>
  </si>
  <si>
    <t>78</t>
  </si>
  <si>
    <t>784211141</t>
  </si>
  <si>
    <t>Malby z malířských směsí oděruvzdorných za mokra Příplatek k cenám dvojnásobných maleb za zvýšenou pracnost při provádění malého rozsahu plochy do 5 m2</t>
  </si>
  <si>
    <t>-341513854</t>
  </si>
  <si>
    <t>VRN</t>
  </si>
  <si>
    <t>Vedlejší rozpočtové náklady</t>
  </si>
  <si>
    <t>VRN1</t>
  </si>
  <si>
    <t>Průzkumné, zeměměřičské a projektové práce</t>
  </si>
  <si>
    <t>79</t>
  </si>
  <si>
    <t>012103000</t>
  </si>
  <si>
    <t>Přípravné zeměměřičské práce</t>
  </si>
  <si>
    <t>1024</t>
  </si>
  <si>
    <t>-1263162883</t>
  </si>
  <si>
    <t>80</t>
  </si>
  <si>
    <t>013294000</t>
  </si>
  <si>
    <t>Ostatní dokumentace stavby</t>
  </si>
  <si>
    <t>-1177680148</t>
  </si>
  <si>
    <t>VRN3</t>
  </si>
  <si>
    <t>Zařízení staveniště</t>
  </si>
  <si>
    <t>81</t>
  </si>
  <si>
    <t>030001000</t>
  </si>
  <si>
    <t>-1011414954</t>
  </si>
  <si>
    <t>Poznámka k položce:_x000d_
vč. zavření všech přívodů topení, vody, plynu a el. a jiných rozvodů tech. instalací dotčené části_x000d_
vč. informování nájemníků o realizaci stavby</t>
  </si>
  <si>
    <t>VRN4</t>
  </si>
  <si>
    <t>Inženýrská činnost</t>
  </si>
  <si>
    <t>82</t>
  </si>
  <si>
    <t>041424000</t>
  </si>
  <si>
    <t>Koordinátor BOZP</t>
  </si>
  <si>
    <t>-48422232</t>
  </si>
  <si>
    <t>83</t>
  </si>
  <si>
    <t>042002000</t>
  </si>
  <si>
    <t>Posudky</t>
  </si>
  <si>
    <t>-624697937</t>
  </si>
  <si>
    <t>84</t>
  </si>
  <si>
    <t>045002000</t>
  </si>
  <si>
    <t>Kompletační a koordinační činnost</t>
  </si>
  <si>
    <t>244550442</t>
  </si>
  <si>
    <t>VRN6</t>
  </si>
  <si>
    <t>Územní vlivy</t>
  </si>
  <si>
    <t>85</t>
  </si>
  <si>
    <t>064103000R1</t>
  </si>
  <si>
    <t>Práce ve škodlivém prostředí</t>
  </si>
  <si>
    <t>1935456112</t>
  </si>
  <si>
    <t>86</t>
  </si>
  <si>
    <t>065103000</t>
  </si>
  <si>
    <t>Mimostaveništní doprava materiálů a výrobků</t>
  </si>
  <si>
    <t>-1111197051</t>
  </si>
  <si>
    <t>VRN7</t>
  </si>
  <si>
    <t>Provozní vlivy</t>
  </si>
  <si>
    <t>87</t>
  </si>
  <si>
    <t>071002000</t>
  </si>
  <si>
    <t>Provoz investora, třetích osob</t>
  </si>
  <si>
    <t>55165166</t>
  </si>
  <si>
    <t>88</t>
  </si>
  <si>
    <t>073002000</t>
  </si>
  <si>
    <t>Ztížený pohyb vozidel v centrech měst</t>
  </si>
  <si>
    <t>318394707</t>
  </si>
  <si>
    <t>VRN9</t>
  </si>
  <si>
    <t>Ostatní náklady</t>
  </si>
  <si>
    <t>89</t>
  </si>
  <si>
    <t>091002000</t>
  </si>
  <si>
    <t>Ostatní náklady související s objektem</t>
  </si>
  <si>
    <t>-450398800</t>
  </si>
  <si>
    <t>Poznámka k položce:_x000d_
Ochranná opatření na stávajících schodišťových kcí dle souhrnné TZ vč. následného odstranění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</si>
</sst>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2025-06-24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společných prostor domu Švédská 107/39, Praha 5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Švédská 107/39, Praha 5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MČ Praha 5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Atelier P.H.A. spol. s 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Michal Kovalovský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8" t="s">
        <v>79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'2025-06-24 - Stavební úpr...'!J28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'2025-06-24 - Stavební úpr...'!P131</f>
        <v>0</v>
      </c>
      <c r="AV95" s="127">
        <f>'2025-06-24 - Stavební úpr...'!J31</f>
        <v>0</v>
      </c>
      <c r="AW95" s="127">
        <f>'2025-06-24 - Stavební úpr...'!J32</f>
        <v>0</v>
      </c>
      <c r="AX95" s="127">
        <f>'2025-06-24 - Stavební úpr...'!J33</f>
        <v>0</v>
      </c>
      <c r="AY95" s="127">
        <f>'2025-06-24 - Stavební úpr...'!J34</f>
        <v>0</v>
      </c>
      <c r="AZ95" s="127">
        <f>'2025-06-24 - Stavební úpr...'!F31</f>
        <v>0</v>
      </c>
      <c r="BA95" s="127">
        <f>'2025-06-24 - Stavební úpr...'!F32</f>
        <v>0</v>
      </c>
      <c r="BB95" s="127">
        <f>'2025-06-24 - Stavební úpr...'!F33</f>
        <v>0</v>
      </c>
      <c r="BC95" s="127">
        <f>'2025-06-24 - Stavební úpr...'!F34</f>
        <v>0</v>
      </c>
      <c r="BD95" s="129">
        <f>'2025-06-24 - Stavební úpr...'!F35</f>
        <v>0</v>
      </c>
      <c r="BE95" s="7"/>
      <c r="BT95" s="130" t="s">
        <v>81</v>
      </c>
      <c r="BU95" s="130" t="s">
        <v>82</v>
      </c>
      <c r="BV95" s="130" t="s">
        <v>77</v>
      </c>
      <c r="BW95" s="130" t="s">
        <v>5</v>
      </c>
      <c r="BX95" s="130" t="s">
        <v>78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oROR/ljyHpuSIOrC+OZzXGegF1svku1tdOqcgvQqDgbBUydHXj1jcFFIJPCWV0WLYOejxCPrmBofTwevVPrU2Q==" hashValue="X8Gq03PGYxtSOvUwETE+jVH0V6Q6CygnIB1abqhUaCk/NQqboBlPlaJWFaU2kDdI9+/355YReqPec/QPDnf/i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5-06-24 - Stavební ú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83</v>
      </c>
    </row>
    <row r="4" s="1" customFormat="1" ht="24.96" customHeight="1">
      <c r="B4" s="20"/>
      <c r="D4" s="133" t="s">
        <v>84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24. 6. 2025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31</v>
      </c>
      <c r="F19" s="38"/>
      <c r="G19" s="38"/>
      <c r="H19" s="38"/>
      <c r="I19" s="135" t="s">
        <v>27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33</v>
      </c>
      <c r="E21" s="38"/>
      <c r="F21" s="38"/>
      <c r="G21" s="38"/>
      <c r="H21" s="38"/>
      <c r="I21" s="135" t="s">
        <v>25</v>
      </c>
      <c r="J21" s="137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34</v>
      </c>
      <c r="F22" s="38"/>
      <c r="G22" s="38"/>
      <c r="H22" s="38"/>
      <c r="I22" s="135" t="s">
        <v>27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35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36</v>
      </c>
      <c r="E28" s="38"/>
      <c r="F28" s="38"/>
      <c r="G28" s="38"/>
      <c r="H28" s="38"/>
      <c r="I28" s="38"/>
      <c r="J28" s="145">
        <f>ROUND(J131,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38</v>
      </c>
      <c r="G30" s="38"/>
      <c r="H30" s="38"/>
      <c r="I30" s="146" t="s">
        <v>37</v>
      </c>
      <c r="J30" s="146" t="s">
        <v>39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40</v>
      </c>
      <c r="E31" s="135" t="s">
        <v>41</v>
      </c>
      <c r="F31" s="148">
        <f>ROUND((SUM(BE131:BE417)),  2)</f>
        <v>0</v>
      </c>
      <c r="G31" s="38"/>
      <c r="H31" s="38"/>
      <c r="I31" s="149">
        <v>0.20999999999999999</v>
      </c>
      <c r="J31" s="148">
        <f>ROUND(((SUM(BE131:BE417))*I31),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42</v>
      </c>
      <c r="F32" s="148">
        <f>ROUND((SUM(BF131:BF417)),  2)</f>
        <v>0</v>
      </c>
      <c r="G32" s="38"/>
      <c r="H32" s="38"/>
      <c r="I32" s="149">
        <v>0.12</v>
      </c>
      <c r="J32" s="148">
        <f>ROUND(((SUM(BF131:BF417))*I32),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43</v>
      </c>
      <c r="F33" s="148">
        <f>ROUND((SUM(BG131:BG417)),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44</v>
      </c>
      <c r="F34" s="148">
        <f>ROUND((SUM(BH131:BH417)),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45</v>
      </c>
      <c r="F35" s="148">
        <f>ROUND((SUM(BI131:BI417)),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46</v>
      </c>
      <c r="E37" s="152"/>
      <c r="F37" s="152"/>
      <c r="G37" s="153" t="s">
        <v>47</v>
      </c>
      <c r="H37" s="154" t="s">
        <v>48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49</v>
      </c>
      <c r="E50" s="158"/>
      <c r="F50" s="158"/>
      <c r="G50" s="157" t="s">
        <v>50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51</v>
      </c>
      <c r="E61" s="160"/>
      <c r="F61" s="161" t="s">
        <v>52</v>
      </c>
      <c r="G61" s="159" t="s">
        <v>51</v>
      </c>
      <c r="H61" s="160"/>
      <c r="I61" s="160"/>
      <c r="J61" s="162" t="s">
        <v>52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53</v>
      </c>
      <c r="E65" s="163"/>
      <c r="F65" s="163"/>
      <c r="G65" s="157" t="s">
        <v>54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51</v>
      </c>
      <c r="E76" s="160"/>
      <c r="F76" s="161" t="s">
        <v>52</v>
      </c>
      <c r="G76" s="159" t="s">
        <v>51</v>
      </c>
      <c r="H76" s="160"/>
      <c r="I76" s="160"/>
      <c r="J76" s="162" t="s">
        <v>52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Stavební úpravy společných prostor domu Švédská 107/39, Praha 5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Švédská 107/39, Praha 5</v>
      </c>
      <c r="G87" s="40"/>
      <c r="H87" s="40"/>
      <c r="I87" s="32" t="s">
        <v>22</v>
      </c>
      <c r="J87" s="79" t="str">
        <f>IF(J10="","",J10)</f>
        <v>24. 6. 2025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24</v>
      </c>
      <c r="D89" s="40"/>
      <c r="E89" s="40"/>
      <c r="F89" s="27" t="str">
        <f>E13</f>
        <v>MČ Praha 5</v>
      </c>
      <c r="G89" s="40"/>
      <c r="H89" s="40"/>
      <c r="I89" s="32" t="s">
        <v>30</v>
      </c>
      <c r="J89" s="36" t="str">
        <f>E19</f>
        <v>Atelier P.H.A. spol. s r.o.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33</v>
      </c>
      <c r="J90" s="36" t="str">
        <f>E22</f>
        <v>ing. Michal Kovalovský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86</v>
      </c>
      <c r="D92" s="169"/>
      <c r="E92" s="169"/>
      <c r="F92" s="169"/>
      <c r="G92" s="169"/>
      <c r="H92" s="169"/>
      <c r="I92" s="169"/>
      <c r="J92" s="170" t="s">
        <v>87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88</v>
      </c>
      <c r="D94" s="40"/>
      <c r="E94" s="40"/>
      <c r="F94" s="40"/>
      <c r="G94" s="40"/>
      <c r="H94" s="40"/>
      <c r="I94" s="40"/>
      <c r="J94" s="110">
        <f>J131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89</v>
      </c>
    </row>
    <row r="95" s="9" customFormat="1" ht="24.96" customHeight="1">
      <c r="A95" s="9"/>
      <c r="B95" s="172"/>
      <c r="C95" s="173"/>
      <c r="D95" s="174" t="s">
        <v>90</v>
      </c>
      <c r="E95" s="175"/>
      <c r="F95" s="175"/>
      <c r="G95" s="175"/>
      <c r="H95" s="175"/>
      <c r="I95" s="175"/>
      <c r="J95" s="176">
        <f>J132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91</v>
      </c>
      <c r="E96" s="181"/>
      <c r="F96" s="181"/>
      <c r="G96" s="181"/>
      <c r="H96" s="181"/>
      <c r="I96" s="181"/>
      <c r="J96" s="182">
        <f>J133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92</v>
      </c>
      <c r="E97" s="181"/>
      <c r="F97" s="181"/>
      <c r="G97" s="181"/>
      <c r="H97" s="181"/>
      <c r="I97" s="181"/>
      <c r="J97" s="182">
        <f>J139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J181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J233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J288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J298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2"/>
      <c r="C102" s="173"/>
      <c r="D102" s="174" t="s">
        <v>97</v>
      </c>
      <c r="E102" s="175"/>
      <c r="F102" s="175"/>
      <c r="G102" s="175"/>
      <c r="H102" s="175"/>
      <c r="I102" s="175"/>
      <c r="J102" s="176">
        <f>J300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J301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J335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J358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J364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2"/>
      <c r="C107" s="173"/>
      <c r="D107" s="174" t="s">
        <v>102</v>
      </c>
      <c r="E107" s="175"/>
      <c r="F107" s="175"/>
      <c r="G107" s="175"/>
      <c r="H107" s="175"/>
      <c r="I107" s="175"/>
      <c r="J107" s="176">
        <f>J398</f>
        <v>0</v>
      </c>
      <c r="K107" s="173"/>
      <c r="L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8"/>
      <c r="C108" s="179"/>
      <c r="D108" s="180" t="s">
        <v>103</v>
      </c>
      <c r="E108" s="181"/>
      <c r="F108" s="181"/>
      <c r="G108" s="181"/>
      <c r="H108" s="181"/>
      <c r="I108" s="181"/>
      <c r="J108" s="182">
        <f>J399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104</v>
      </c>
      <c r="E109" s="181"/>
      <c r="F109" s="181"/>
      <c r="G109" s="181"/>
      <c r="H109" s="181"/>
      <c r="I109" s="181"/>
      <c r="J109" s="182">
        <f>J402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105</v>
      </c>
      <c r="E110" s="181"/>
      <c r="F110" s="181"/>
      <c r="G110" s="181"/>
      <c r="H110" s="181"/>
      <c r="I110" s="181"/>
      <c r="J110" s="182">
        <f>J405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106</v>
      </c>
      <c r="E111" s="181"/>
      <c r="F111" s="181"/>
      <c r="G111" s="181"/>
      <c r="H111" s="181"/>
      <c r="I111" s="181"/>
      <c r="J111" s="182">
        <f>J409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107</v>
      </c>
      <c r="E112" s="181"/>
      <c r="F112" s="181"/>
      <c r="G112" s="181"/>
      <c r="H112" s="181"/>
      <c r="I112" s="181"/>
      <c r="J112" s="182">
        <f>J412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108</v>
      </c>
      <c r="E113" s="181"/>
      <c r="F113" s="181"/>
      <c r="G113" s="181"/>
      <c r="H113" s="181"/>
      <c r="I113" s="181"/>
      <c r="J113" s="182">
        <f>J415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109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30" customHeight="1">
      <c r="A123" s="38"/>
      <c r="B123" s="39"/>
      <c r="C123" s="40"/>
      <c r="D123" s="40"/>
      <c r="E123" s="76" t="str">
        <f>E7</f>
        <v>Stavební úpravy společných prostor domu Švédská 107/39, Praha 5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F10</f>
        <v>Švédská 107/39, Praha 5</v>
      </c>
      <c r="G125" s="40"/>
      <c r="H125" s="40"/>
      <c r="I125" s="32" t="s">
        <v>22</v>
      </c>
      <c r="J125" s="79" t="str">
        <f>IF(J10="","",J10)</f>
        <v>24. 6. 2025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E13</f>
        <v>MČ Praha 5</v>
      </c>
      <c r="G127" s="40"/>
      <c r="H127" s="40"/>
      <c r="I127" s="32" t="s">
        <v>30</v>
      </c>
      <c r="J127" s="36" t="str">
        <f>E19</f>
        <v>Atelier P.H.A. spol. s r.o.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28</v>
      </c>
      <c r="D128" s="40"/>
      <c r="E128" s="40"/>
      <c r="F128" s="27" t="str">
        <f>IF(E16="","",E16)</f>
        <v>Vyplň údaj</v>
      </c>
      <c r="G128" s="40"/>
      <c r="H128" s="40"/>
      <c r="I128" s="32" t="s">
        <v>33</v>
      </c>
      <c r="J128" s="36" t="str">
        <f>E22</f>
        <v>ing. Michal Kovalovský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84"/>
      <c r="B130" s="185"/>
      <c r="C130" s="186" t="s">
        <v>110</v>
      </c>
      <c r="D130" s="187" t="s">
        <v>61</v>
      </c>
      <c r="E130" s="187" t="s">
        <v>57</v>
      </c>
      <c r="F130" s="187" t="s">
        <v>58</v>
      </c>
      <c r="G130" s="187" t="s">
        <v>111</v>
      </c>
      <c r="H130" s="187" t="s">
        <v>112</v>
      </c>
      <c r="I130" s="187" t="s">
        <v>113</v>
      </c>
      <c r="J130" s="187" t="s">
        <v>87</v>
      </c>
      <c r="K130" s="188" t="s">
        <v>114</v>
      </c>
      <c r="L130" s="189"/>
      <c r="M130" s="100" t="s">
        <v>1</v>
      </c>
      <c r="N130" s="101" t="s">
        <v>40</v>
      </c>
      <c r="O130" s="101" t="s">
        <v>115</v>
      </c>
      <c r="P130" s="101" t="s">
        <v>116</v>
      </c>
      <c r="Q130" s="101" t="s">
        <v>117</v>
      </c>
      <c r="R130" s="101" t="s">
        <v>118</v>
      </c>
      <c r="S130" s="101" t="s">
        <v>119</v>
      </c>
      <c r="T130" s="102" t="s">
        <v>120</v>
      </c>
      <c r="U130" s="184"/>
      <c r="V130" s="184"/>
      <c r="W130" s="184"/>
      <c r="X130" s="184"/>
      <c r="Y130" s="184"/>
      <c r="Z130" s="184"/>
      <c r="AA130" s="184"/>
      <c r="AB130" s="184"/>
      <c r="AC130" s="184"/>
      <c r="AD130" s="184"/>
      <c r="AE130" s="184"/>
    </row>
    <row r="131" s="2" customFormat="1" ht="22.8" customHeight="1">
      <c r="A131" s="38"/>
      <c r="B131" s="39"/>
      <c r="C131" s="107" t="s">
        <v>121</v>
      </c>
      <c r="D131" s="40"/>
      <c r="E131" s="40"/>
      <c r="F131" s="40"/>
      <c r="G131" s="40"/>
      <c r="H131" s="40"/>
      <c r="I131" s="40"/>
      <c r="J131" s="190">
        <f>BK131</f>
        <v>0</v>
      </c>
      <c r="K131" s="40"/>
      <c r="L131" s="44"/>
      <c r="M131" s="103"/>
      <c r="N131" s="191"/>
      <c r="O131" s="104"/>
      <c r="P131" s="192">
        <f>P132+P300+P398</f>
        <v>0</v>
      </c>
      <c r="Q131" s="104"/>
      <c r="R131" s="192">
        <f>R132+R300+R398</f>
        <v>10.008909620000001</v>
      </c>
      <c r="S131" s="104"/>
      <c r="T131" s="193">
        <f>T132+T300+T398</f>
        <v>8.5022800000000007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75</v>
      </c>
      <c r="AU131" s="17" t="s">
        <v>89</v>
      </c>
      <c r="BK131" s="194">
        <f>BK132+BK300+BK398</f>
        <v>0</v>
      </c>
    </row>
    <row r="132" s="12" customFormat="1" ht="25.92" customHeight="1">
      <c r="A132" s="12"/>
      <c r="B132" s="195"/>
      <c r="C132" s="196"/>
      <c r="D132" s="197" t="s">
        <v>75</v>
      </c>
      <c r="E132" s="198" t="s">
        <v>122</v>
      </c>
      <c r="F132" s="198" t="s">
        <v>123</v>
      </c>
      <c r="G132" s="196"/>
      <c r="H132" s="196"/>
      <c r="I132" s="199"/>
      <c r="J132" s="200">
        <f>BK132</f>
        <v>0</v>
      </c>
      <c r="K132" s="196"/>
      <c r="L132" s="201"/>
      <c r="M132" s="202"/>
      <c r="N132" s="203"/>
      <c r="O132" s="203"/>
      <c r="P132" s="204">
        <f>P133+P139+P181+P233+P288+P298</f>
        <v>0</v>
      </c>
      <c r="Q132" s="203"/>
      <c r="R132" s="204">
        <f>R133+R139+R181+R233+R288+R298</f>
        <v>8.9650338999999999</v>
      </c>
      <c r="S132" s="203"/>
      <c r="T132" s="205">
        <f>T133+T139+T181+T233+T288+T298</f>
        <v>8.4691800000000015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6" t="s">
        <v>81</v>
      </c>
      <c r="AT132" s="207" t="s">
        <v>75</v>
      </c>
      <c r="AU132" s="207" t="s">
        <v>76</v>
      </c>
      <c r="AY132" s="206" t="s">
        <v>124</v>
      </c>
      <c r="BK132" s="208">
        <f>BK133+BK139+BK181+BK233+BK288+BK298</f>
        <v>0</v>
      </c>
    </row>
    <row r="133" s="12" customFormat="1" ht="22.8" customHeight="1">
      <c r="A133" s="12"/>
      <c r="B133" s="195"/>
      <c r="C133" s="196"/>
      <c r="D133" s="197" t="s">
        <v>75</v>
      </c>
      <c r="E133" s="209" t="s">
        <v>125</v>
      </c>
      <c r="F133" s="209" t="s">
        <v>126</v>
      </c>
      <c r="G133" s="196"/>
      <c r="H133" s="196"/>
      <c r="I133" s="199"/>
      <c r="J133" s="210">
        <f>BK133</f>
        <v>0</v>
      </c>
      <c r="K133" s="196"/>
      <c r="L133" s="201"/>
      <c r="M133" s="202"/>
      <c r="N133" s="203"/>
      <c r="O133" s="203"/>
      <c r="P133" s="204">
        <f>SUM(P134:P138)</f>
        <v>0</v>
      </c>
      <c r="Q133" s="203"/>
      <c r="R133" s="204">
        <f>SUM(R134:R138)</f>
        <v>1.3305976000000002</v>
      </c>
      <c r="S133" s="203"/>
      <c r="T133" s="205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6" t="s">
        <v>81</v>
      </c>
      <c r="AT133" s="207" t="s">
        <v>75</v>
      </c>
      <c r="AU133" s="207" t="s">
        <v>81</v>
      </c>
      <c r="AY133" s="206" t="s">
        <v>124</v>
      </c>
      <c r="BK133" s="208">
        <f>SUM(BK134:BK138)</f>
        <v>0</v>
      </c>
    </row>
    <row r="134" s="2" customFormat="1" ht="37.8" customHeight="1">
      <c r="A134" s="38"/>
      <c r="B134" s="39"/>
      <c r="C134" s="211" t="s">
        <v>81</v>
      </c>
      <c r="D134" s="211" t="s">
        <v>127</v>
      </c>
      <c r="E134" s="212" t="s">
        <v>128</v>
      </c>
      <c r="F134" s="213" t="s">
        <v>129</v>
      </c>
      <c r="G134" s="214" t="s">
        <v>130</v>
      </c>
      <c r="H134" s="215">
        <v>10</v>
      </c>
      <c r="I134" s="216"/>
      <c r="J134" s="217">
        <f>ROUND(I134*H134,2)</f>
        <v>0</v>
      </c>
      <c r="K134" s="213" t="s">
        <v>131</v>
      </c>
      <c r="L134" s="44"/>
      <c r="M134" s="218" t="s">
        <v>1</v>
      </c>
      <c r="N134" s="219" t="s">
        <v>41</v>
      </c>
      <c r="O134" s="91"/>
      <c r="P134" s="220">
        <f>O134*H134</f>
        <v>0</v>
      </c>
      <c r="Q134" s="220">
        <v>0.048430000000000001</v>
      </c>
      <c r="R134" s="220">
        <f>Q134*H134</f>
        <v>0.48430000000000001</v>
      </c>
      <c r="S134" s="220">
        <v>0</v>
      </c>
      <c r="T134" s="22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2" t="s">
        <v>132</v>
      </c>
      <c r="AT134" s="222" t="s">
        <v>127</v>
      </c>
      <c r="AU134" s="222" t="s">
        <v>83</v>
      </c>
      <c r="AY134" s="17" t="s">
        <v>124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81</v>
      </c>
      <c r="BK134" s="223">
        <f>ROUND(I134*H134,2)</f>
        <v>0</v>
      </c>
      <c r="BL134" s="17" t="s">
        <v>132</v>
      </c>
      <c r="BM134" s="222" t="s">
        <v>133</v>
      </c>
    </row>
    <row r="135" s="13" customFormat="1">
      <c r="A135" s="13"/>
      <c r="B135" s="224"/>
      <c r="C135" s="225"/>
      <c r="D135" s="226" t="s">
        <v>134</v>
      </c>
      <c r="E135" s="227" t="s">
        <v>1</v>
      </c>
      <c r="F135" s="228" t="s">
        <v>135</v>
      </c>
      <c r="G135" s="225"/>
      <c r="H135" s="227" t="s">
        <v>1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134</v>
      </c>
      <c r="AU135" s="234" t="s">
        <v>83</v>
      </c>
      <c r="AV135" s="13" t="s">
        <v>81</v>
      </c>
      <c r="AW135" s="13" t="s">
        <v>32</v>
      </c>
      <c r="AX135" s="13" t="s">
        <v>76</v>
      </c>
      <c r="AY135" s="234" t="s">
        <v>124</v>
      </c>
    </row>
    <row r="136" s="14" customFormat="1">
      <c r="A136" s="14"/>
      <c r="B136" s="235"/>
      <c r="C136" s="236"/>
      <c r="D136" s="226" t="s">
        <v>134</v>
      </c>
      <c r="E136" s="237" t="s">
        <v>1</v>
      </c>
      <c r="F136" s="238" t="s">
        <v>136</v>
      </c>
      <c r="G136" s="236"/>
      <c r="H136" s="239">
        <v>10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134</v>
      </c>
      <c r="AU136" s="245" t="s">
        <v>83</v>
      </c>
      <c r="AV136" s="14" t="s">
        <v>83</v>
      </c>
      <c r="AW136" s="14" t="s">
        <v>32</v>
      </c>
      <c r="AX136" s="14" t="s">
        <v>81</v>
      </c>
      <c r="AY136" s="245" t="s">
        <v>124</v>
      </c>
    </row>
    <row r="137" s="2" customFormat="1" ht="16.5" customHeight="1">
      <c r="A137" s="38"/>
      <c r="B137" s="39"/>
      <c r="C137" s="211" t="s">
        <v>83</v>
      </c>
      <c r="D137" s="211" t="s">
        <v>127</v>
      </c>
      <c r="E137" s="212" t="s">
        <v>137</v>
      </c>
      <c r="F137" s="213" t="s">
        <v>138</v>
      </c>
      <c r="G137" s="214" t="s">
        <v>139</v>
      </c>
      <c r="H137" s="215">
        <v>0.32000000000000001</v>
      </c>
      <c r="I137" s="216"/>
      <c r="J137" s="217">
        <f>ROUND(I137*H137,2)</f>
        <v>0</v>
      </c>
      <c r="K137" s="213" t="s">
        <v>131</v>
      </c>
      <c r="L137" s="44"/>
      <c r="M137" s="218" t="s">
        <v>1</v>
      </c>
      <c r="N137" s="219" t="s">
        <v>41</v>
      </c>
      <c r="O137" s="91"/>
      <c r="P137" s="220">
        <f>O137*H137</f>
        <v>0</v>
      </c>
      <c r="Q137" s="220">
        <v>2.6446800000000001</v>
      </c>
      <c r="R137" s="220">
        <f>Q137*H137</f>
        <v>0.84629760000000009</v>
      </c>
      <c r="S137" s="220">
        <v>0</v>
      </c>
      <c r="T137" s="22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2" t="s">
        <v>132</v>
      </c>
      <c r="AT137" s="222" t="s">
        <v>127</v>
      </c>
      <c r="AU137" s="222" t="s">
        <v>83</v>
      </c>
      <c r="AY137" s="17" t="s">
        <v>124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81</v>
      </c>
      <c r="BK137" s="223">
        <f>ROUND(I137*H137,2)</f>
        <v>0</v>
      </c>
      <c r="BL137" s="17" t="s">
        <v>132</v>
      </c>
      <c r="BM137" s="222" t="s">
        <v>140</v>
      </c>
    </row>
    <row r="138" s="14" customFormat="1">
      <c r="A138" s="14"/>
      <c r="B138" s="235"/>
      <c r="C138" s="236"/>
      <c r="D138" s="226" t="s">
        <v>134</v>
      </c>
      <c r="E138" s="237" t="s">
        <v>1</v>
      </c>
      <c r="F138" s="238" t="s">
        <v>141</v>
      </c>
      <c r="G138" s="236"/>
      <c r="H138" s="239">
        <v>0.32000000000000001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134</v>
      </c>
      <c r="AU138" s="245" t="s">
        <v>83</v>
      </c>
      <c r="AV138" s="14" t="s">
        <v>83</v>
      </c>
      <c r="AW138" s="14" t="s">
        <v>32</v>
      </c>
      <c r="AX138" s="14" t="s">
        <v>81</v>
      </c>
      <c r="AY138" s="245" t="s">
        <v>124</v>
      </c>
    </row>
    <row r="139" s="12" customFormat="1" ht="22.8" customHeight="1">
      <c r="A139" s="12"/>
      <c r="B139" s="195"/>
      <c r="C139" s="196"/>
      <c r="D139" s="197" t="s">
        <v>75</v>
      </c>
      <c r="E139" s="209" t="s">
        <v>132</v>
      </c>
      <c r="F139" s="209" t="s">
        <v>142</v>
      </c>
      <c r="G139" s="196"/>
      <c r="H139" s="196"/>
      <c r="I139" s="199"/>
      <c r="J139" s="210">
        <f>BK139</f>
        <v>0</v>
      </c>
      <c r="K139" s="196"/>
      <c r="L139" s="201"/>
      <c r="M139" s="202"/>
      <c r="N139" s="203"/>
      <c r="O139" s="203"/>
      <c r="P139" s="204">
        <f>SUM(P140:P180)</f>
        <v>0</v>
      </c>
      <c r="Q139" s="203"/>
      <c r="R139" s="204">
        <f>SUM(R140:R180)</f>
        <v>5.6109622599999991</v>
      </c>
      <c r="S139" s="203"/>
      <c r="T139" s="205">
        <f>SUM(T140:T180)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6" t="s">
        <v>81</v>
      </c>
      <c r="AT139" s="207" t="s">
        <v>75</v>
      </c>
      <c r="AU139" s="207" t="s">
        <v>81</v>
      </c>
      <c r="AY139" s="206" t="s">
        <v>124</v>
      </c>
      <c r="BK139" s="208">
        <f>SUM(BK140:BK180)</f>
        <v>0</v>
      </c>
    </row>
    <row r="140" s="2" customFormat="1" ht="78" customHeight="1">
      <c r="A140" s="38"/>
      <c r="B140" s="39"/>
      <c r="C140" s="211" t="s">
        <v>125</v>
      </c>
      <c r="D140" s="211" t="s">
        <v>127</v>
      </c>
      <c r="E140" s="212" t="s">
        <v>143</v>
      </c>
      <c r="F140" s="213" t="s">
        <v>144</v>
      </c>
      <c r="G140" s="214" t="s">
        <v>145</v>
      </c>
      <c r="H140" s="215">
        <v>6.3979999999999997</v>
      </c>
      <c r="I140" s="216"/>
      <c r="J140" s="217">
        <f>ROUND(I140*H140,2)</f>
        <v>0</v>
      </c>
      <c r="K140" s="213" t="s">
        <v>1</v>
      </c>
      <c r="L140" s="44"/>
      <c r="M140" s="218" t="s">
        <v>1</v>
      </c>
      <c r="N140" s="219" t="s">
        <v>41</v>
      </c>
      <c r="O140" s="91"/>
      <c r="P140" s="220">
        <f>O140*H140</f>
        <v>0</v>
      </c>
      <c r="Q140" s="220">
        <v>0.45650000000000002</v>
      </c>
      <c r="R140" s="220">
        <f>Q140*H140</f>
        <v>2.920687</v>
      </c>
      <c r="S140" s="220">
        <v>0</v>
      </c>
      <c r="T140" s="22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2" t="s">
        <v>132</v>
      </c>
      <c r="AT140" s="222" t="s">
        <v>127</v>
      </c>
      <c r="AU140" s="222" t="s">
        <v>83</v>
      </c>
      <c r="AY140" s="17" t="s">
        <v>124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7" t="s">
        <v>81</v>
      </c>
      <c r="BK140" s="223">
        <f>ROUND(I140*H140,2)</f>
        <v>0</v>
      </c>
      <c r="BL140" s="17" t="s">
        <v>132</v>
      </c>
      <c r="BM140" s="222" t="s">
        <v>146</v>
      </c>
    </row>
    <row r="141" s="13" customFormat="1">
      <c r="A141" s="13"/>
      <c r="B141" s="224"/>
      <c r="C141" s="225"/>
      <c r="D141" s="226" t="s">
        <v>134</v>
      </c>
      <c r="E141" s="227" t="s">
        <v>1</v>
      </c>
      <c r="F141" s="228" t="s">
        <v>147</v>
      </c>
      <c r="G141" s="225"/>
      <c r="H141" s="227" t="s">
        <v>1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134</v>
      </c>
      <c r="AU141" s="234" t="s">
        <v>83</v>
      </c>
      <c r="AV141" s="13" t="s">
        <v>81</v>
      </c>
      <c r="AW141" s="13" t="s">
        <v>32</v>
      </c>
      <c r="AX141" s="13" t="s">
        <v>76</v>
      </c>
      <c r="AY141" s="234" t="s">
        <v>124</v>
      </c>
    </row>
    <row r="142" s="14" customFormat="1">
      <c r="A142" s="14"/>
      <c r="B142" s="235"/>
      <c r="C142" s="236"/>
      <c r="D142" s="226" t="s">
        <v>134</v>
      </c>
      <c r="E142" s="237" t="s">
        <v>1</v>
      </c>
      <c r="F142" s="238" t="s">
        <v>148</v>
      </c>
      <c r="G142" s="236"/>
      <c r="H142" s="239">
        <v>2.613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134</v>
      </c>
      <c r="AU142" s="245" t="s">
        <v>83</v>
      </c>
      <c r="AV142" s="14" t="s">
        <v>83</v>
      </c>
      <c r="AW142" s="14" t="s">
        <v>32</v>
      </c>
      <c r="AX142" s="14" t="s">
        <v>76</v>
      </c>
      <c r="AY142" s="245" t="s">
        <v>124</v>
      </c>
    </row>
    <row r="143" s="13" customFormat="1">
      <c r="A143" s="13"/>
      <c r="B143" s="224"/>
      <c r="C143" s="225"/>
      <c r="D143" s="226" t="s">
        <v>134</v>
      </c>
      <c r="E143" s="227" t="s">
        <v>1</v>
      </c>
      <c r="F143" s="228" t="s">
        <v>149</v>
      </c>
      <c r="G143" s="225"/>
      <c r="H143" s="227" t="s">
        <v>1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134</v>
      </c>
      <c r="AU143" s="234" t="s">
        <v>83</v>
      </c>
      <c r="AV143" s="13" t="s">
        <v>81</v>
      </c>
      <c r="AW143" s="13" t="s">
        <v>32</v>
      </c>
      <c r="AX143" s="13" t="s">
        <v>76</v>
      </c>
      <c r="AY143" s="234" t="s">
        <v>124</v>
      </c>
    </row>
    <row r="144" s="14" customFormat="1">
      <c r="A144" s="14"/>
      <c r="B144" s="235"/>
      <c r="C144" s="236"/>
      <c r="D144" s="226" t="s">
        <v>134</v>
      </c>
      <c r="E144" s="237" t="s">
        <v>1</v>
      </c>
      <c r="F144" s="238" t="s">
        <v>150</v>
      </c>
      <c r="G144" s="236"/>
      <c r="H144" s="239">
        <v>3.7850000000000001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134</v>
      </c>
      <c r="AU144" s="245" t="s">
        <v>83</v>
      </c>
      <c r="AV144" s="14" t="s">
        <v>83</v>
      </c>
      <c r="AW144" s="14" t="s">
        <v>32</v>
      </c>
      <c r="AX144" s="14" t="s">
        <v>76</v>
      </c>
      <c r="AY144" s="245" t="s">
        <v>124</v>
      </c>
    </row>
    <row r="145" s="15" customFormat="1">
      <c r="A145" s="15"/>
      <c r="B145" s="246"/>
      <c r="C145" s="247"/>
      <c r="D145" s="226" t="s">
        <v>134</v>
      </c>
      <c r="E145" s="248" t="s">
        <v>1</v>
      </c>
      <c r="F145" s="249" t="s">
        <v>151</v>
      </c>
      <c r="G145" s="247"/>
      <c r="H145" s="250">
        <v>6.3979999999999997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6" t="s">
        <v>134</v>
      </c>
      <c r="AU145" s="256" t="s">
        <v>83</v>
      </c>
      <c r="AV145" s="15" t="s">
        <v>132</v>
      </c>
      <c r="AW145" s="15" t="s">
        <v>32</v>
      </c>
      <c r="AX145" s="15" t="s">
        <v>81</v>
      </c>
      <c r="AY145" s="256" t="s">
        <v>124</v>
      </c>
    </row>
    <row r="146" s="2" customFormat="1" ht="55.5" customHeight="1">
      <c r="A146" s="38"/>
      <c r="B146" s="39"/>
      <c r="C146" s="211" t="s">
        <v>132</v>
      </c>
      <c r="D146" s="211" t="s">
        <v>127</v>
      </c>
      <c r="E146" s="212" t="s">
        <v>152</v>
      </c>
      <c r="F146" s="213" t="s">
        <v>153</v>
      </c>
      <c r="G146" s="214" t="s">
        <v>145</v>
      </c>
      <c r="H146" s="215">
        <v>6.3979999999999997</v>
      </c>
      <c r="I146" s="216"/>
      <c r="J146" s="217">
        <f>ROUND(I146*H146,2)</f>
        <v>0</v>
      </c>
      <c r="K146" s="213" t="s">
        <v>131</v>
      </c>
      <c r="L146" s="44"/>
      <c r="M146" s="218" t="s">
        <v>1</v>
      </c>
      <c r="N146" s="219" t="s">
        <v>41</v>
      </c>
      <c r="O146" s="91"/>
      <c r="P146" s="220">
        <f>O146*H146</f>
        <v>0</v>
      </c>
      <c r="Q146" s="220">
        <v>0.13253999999999999</v>
      </c>
      <c r="R146" s="220">
        <f>Q146*H146</f>
        <v>0.84799091999999987</v>
      </c>
      <c r="S146" s="220">
        <v>0</v>
      </c>
      <c r="T146" s="22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2" t="s">
        <v>132</v>
      </c>
      <c r="AT146" s="222" t="s">
        <v>127</v>
      </c>
      <c r="AU146" s="222" t="s">
        <v>83</v>
      </c>
      <c r="AY146" s="17" t="s">
        <v>124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81</v>
      </c>
      <c r="BK146" s="223">
        <f>ROUND(I146*H146,2)</f>
        <v>0</v>
      </c>
      <c r="BL146" s="17" t="s">
        <v>132</v>
      </c>
      <c r="BM146" s="222" t="s">
        <v>154</v>
      </c>
    </row>
    <row r="147" s="13" customFormat="1">
      <c r="A147" s="13"/>
      <c r="B147" s="224"/>
      <c r="C147" s="225"/>
      <c r="D147" s="226" t="s">
        <v>134</v>
      </c>
      <c r="E147" s="227" t="s">
        <v>1</v>
      </c>
      <c r="F147" s="228" t="s">
        <v>155</v>
      </c>
      <c r="G147" s="225"/>
      <c r="H147" s="227" t="s">
        <v>1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134</v>
      </c>
      <c r="AU147" s="234" t="s">
        <v>83</v>
      </c>
      <c r="AV147" s="13" t="s">
        <v>81</v>
      </c>
      <c r="AW147" s="13" t="s">
        <v>32</v>
      </c>
      <c r="AX147" s="13" t="s">
        <v>76</v>
      </c>
      <c r="AY147" s="234" t="s">
        <v>124</v>
      </c>
    </row>
    <row r="148" s="14" customFormat="1">
      <c r="A148" s="14"/>
      <c r="B148" s="235"/>
      <c r="C148" s="236"/>
      <c r="D148" s="226" t="s">
        <v>134</v>
      </c>
      <c r="E148" s="237" t="s">
        <v>1</v>
      </c>
      <c r="F148" s="238" t="s">
        <v>148</v>
      </c>
      <c r="G148" s="236"/>
      <c r="H148" s="239">
        <v>2.613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134</v>
      </c>
      <c r="AU148" s="245" t="s">
        <v>83</v>
      </c>
      <c r="AV148" s="14" t="s">
        <v>83</v>
      </c>
      <c r="AW148" s="14" t="s">
        <v>32</v>
      </c>
      <c r="AX148" s="14" t="s">
        <v>76</v>
      </c>
      <c r="AY148" s="245" t="s">
        <v>124</v>
      </c>
    </row>
    <row r="149" s="13" customFormat="1">
      <c r="A149" s="13"/>
      <c r="B149" s="224"/>
      <c r="C149" s="225"/>
      <c r="D149" s="226" t="s">
        <v>134</v>
      </c>
      <c r="E149" s="227" t="s">
        <v>1</v>
      </c>
      <c r="F149" s="228" t="s">
        <v>156</v>
      </c>
      <c r="G149" s="225"/>
      <c r="H149" s="227" t="s">
        <v>1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134</v>
      </c>
      <c r="AU149" s="234" t="s">
        <v>83</v>
      </c>
      <c r="AV149" s="13" t="s">
        <v>81</v>
      </c>
      <c r="AW149" s="13" t="s">
        <v>32</v>
      </c>
      <c r="AX149" s="13" t="s">
        <v>76</v>
      </c>
      <c r="AY149" s="234" t="s">
        <v>124</v>
      </c>
    </row>
    <row r="150" s="14" customFormat="1">
      <c r="A150" s="14"/>
      <c r="B150" s="235"/>
      <c r="C150" s="236"/>
      <c r="D150" s="226" t="s">
        <v>134</v>
      </c>
      <c r="E150" s="237" t="s">
        <v>1</v>
      </c>
      <c r="F150" s="238" t="s">
        <v>150</v>
      </c>
      <c r="G150" s="236"/>
      <c r="H150" s="239">
        <v>3.7850000000000001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134</v>
      </c>
      <c r="AU150" s="245" t="s">
        <v>83</v>
      </c>
      <c r="AV150" s="14" t="s">
        <v>83</v>
      </c>
      <c r="AW150" s="14" t="s">
        <v>32</v>
      </c>
      <c r="AX150" s="14" t="s">
        <v>76</v>
      </c>
      <c r="AY150" s="245" t="s">
        <v>124</v>
      </c>
    </row>
    <row r="151" s="15" customFormat="1">
      <c r="A151" s="15"/>
      <c r="B151" s="246"/>
      <c r="C151" s="247"/>
      <c r="D151" s="226" t="s">
        <v>134</v>
      </c>
      <c r="E151" s="248" t="s">
        <v>1</v>
      </c>
      <c r="F151" s="249" t="s">
        <v>151</v>
      </c>
      <c r="G151" s="247"/>
      <c r="H151" s="250">
        <v>6.3979999999999997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6" t="s">
        <v>134</v>
      </c>
      <c r="AU151" s="256" t="s">
        <v>83</v>
      </c>
      <c r="AV151" s="15" t="s">
        <v>132</v>
      </c>
      <c r="AW151" s="15" t="s">
        <v>32</v>
      </c>
      <c r="AX151" s="15" t="s">
        <v>81</v>
      </c>
      <c r="AY151" s="256" t="s">
        <v>124</v>
      </c>
    </row>
    <row r="152" s="2" customFormat="1" ht="37.8" customHeight="1">
      <c r="A152" s="38"/>
      <c r="B152" s="39"/>
      <c r="C152" s="211" t="s">
        <v>157</v>
      </c>
      <c r="D152" s="211" t="s">
        <v>127</v>
      </c>
      <c r="E152" s="212" t="s">
        <v>158</v>
      </c>
      <c r="F152" s="213" t="s">
        <v>159</v>
      </c>
      <c r="G152" s="214" t="s">
        <v>160</v>
      </c>
      <c r="H152" s="215">
        <v>1</v>
      </c>
      <c r="I152" s="216"/>
      <c r="J152" s="217">
        <f>ROUND(I152*H152,2)</f>
        <v>0</v>
      </c>
      <c r="K152" s="213" t="s">
        <v>1</v>
      </c>
      <c r="L152" s="44"/>
      <c r="M152" s="218" t="s">
        <v>1</v>
      </c>
      <c r="N152" s="219" t="s">
        <v>41</v>
      </c>
      <c r="O152" s="91"/>
      <c r="P152" s="220">
        <f>O152*H152</f>
        <v>0</v>
      </c>
      <c r="Q152" s="220">
        <v>0.43359999999999999</v>
      </c>
      <c r="R152" s="220">
        <f>Q152*H152</f>
        <v>0.43359999999999999</v>
      </c>
      <c r="S152" s="220">
        <v>0</v>
      </c>
      <c r="T152" s="22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2" t="s">
        <v>132</v>
      </c>
      <c r="AT152" s="222" t="s">
        <v>127</v>
      </c>
      <c r="AU152" s="222" t="s">
        <v>83</v>
      </c>
      <c r="AY152" s="17" t="s">
        <v>124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81</v>
      </c>
      <c r="BK152" s="223">
        <f>ROUND(I152*H152,2)</f>
        <v>0</v>
      </c>
      <c r="BL152" s="17" t="s">
        <v>132</v>
      </c>
      <c r="BM152" s="222" t="s">
        <v>161</v>
      </c>
    </row>
    <row r="153" s="2" customFormat="1" ht="37.8" customHeight="1">
      <c r="A153" s="38"/>
      <c r="B153" s="39"/>
      <c r="C153" s="211" t="s">
        <v>162</v>
      </c>
      <c r="D153" s="211" t="s">
        <v>127</v>
      </c>
      <c r="E153" s="212" t="s">
        <v>163</v>
      </c>
      <c r="F153" s="213" t="s">
        <v>159</v>
      </c>
      <c r="G153" s="214" t="s">
        <v>160</v>
      </c>
      <c r="H153" s="215">
        <v>1</v>
      </c>
      <c r="I153" s="216"/>
      <c r="J153" s="217">
        <f>ROUND(I153*H153,2)</f>
        <v>0</v>
      </c>
      <c r="K153" s="213" t="s">
        <v>1</v>
      </c>
      <c r="L153" s="44"/>
      <c r="M153" s="218" t="s">
        <v>1</v>
      </c>
      <c r="N153" s="219" t="s">
        <v>41</v>
      </c>
      <c r="O153" s="91"/>
      <c r="P153" s="220">
        <f>O153*H153</f>
        <v>0</v>
      </c>
      <c r="Q153" s="220">
        <v>0.33360000000000001</v>
      </c>
      <c r="R153" s="220">
        <f>Q153*H153</f>
        <v>0.33360000000000001</v>
      </c>
      <c r="S153" s="220">
        <v>0</v>
      </c>
      <c r="T153" s="22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2" t="s">
        <v>132</v>
      </c>
      <c r="AT153" s="222" t="s">
        <v>127</v>
      </c>
      <c r="AU153" s="222" t="s">
        <v>83</v>
      </c>
      <c r="AY153" s="17" t="s">
        <v>124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81</v>
      </c>
      <c r="BK153" s="223">
        <f>ROUND(I153*H153,2)</f>
        <v>0</v>
      </c>
      <c r="BL153" s="17" t="s">
        <v>132</v>
      </c>
      <c r="BM153" s="222" t="s">
        <v>164</v>
      </c>
    </row>
    <row r="154" s="2" customFormat="1" ht="78" customHeight="1">
      <c r="A154" s="38"/>
      <c r="B154" s="39"/>
      <c r="C154" s="211" t="s">
        <v>165</v>
      </c>
      <c r="D154" s="211" t="s">
        <v>127</v>
      </c>
      <c r="E154" s="212" t="s">
        <v>166</v>
      </c>
      <c r="F154" s="213" t="s">
        <v>144</v>
      </c>
      <c r="G154" s="214" t="s">
        <v>145</v>
      </c>
      <c r="H154" s="215">
        <v>6.3979999999999997</v>
      </c>
      <c r="I154" s="216"/>
      <c r="J154" s="217">
        <f>ROUND(I154*H154,2)</f>
        <v>0</v>
      </c>
      <c r="K154" s="213" t="s">
        <v>1</v>
      </c>
      <c r="L154" s="44"/>
      <c r="M154" s="218" t="s">
        <v>1</v>
      </c>
      <c r="N154" s="219" t="s">
        <v>41</v>
      </c>
      <c r="O154" s="91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2" t="s">
        <v>132</v>
      </c>
      <c r="AT154" s="222" t="s">
        <v>127</v>
      </c>
      <c r="AU154" s="222" t="s">
        <v>83</v>
      </c>
      <c r="AY154" s="17" t="s">
        <v>124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7" t="s">
        <v>81</v>
      </c>
      <c r="BK154" s="223">
        <f>ROUND(I154*H154,2)</f>
        <v>0</v>
      </c>
      <c r="BL154" s="17" t="s">
        <v>132</v>
      </c>
      <c r="BM154" s="222" t="s">
        <v>167</v>
      </c>
    </row>
    <row r="155" s="13" customFormat="1">
      <c r="A155" s="13"/>
      <c r="B155" s="224"/>
      <c r="C155" s="225"/>
      <c r="D155" s="226" t="s">
        <v>134</v>
      </c>
      <c r="E155" s="227" t="s">
        <v>1</v>
      </c>
      <c r="F155" s="228" t="s">
        <v>147</v>
      </c>
      <c r="G155" s="225"/>
      <c r="H155" s="227" t="s">
        <v>1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134</v>
      </c>
      <c r="AU155" s="234" t="s">
        <v>83</v>
      </c>
      <c r="AV155" s="13" t="s">
        <v>81</v>
      </c>
      <c r="AW155" s="13" t="s">
        <v>32</v>
      </c>
      <c r="AX155" s="13" t="s">
        <v>76</v>
      </c>
      <c r="AY155" s="234" t="s">
        <v>124</v>
      </c>
    </row>
    <row r="156" s="14" customFormat="1">
      <c r="A156" s="14"/>
      <c r="B156" s="235"/>
      <c r="C156" s="236"/>
      <c r="D156" s="226" t="s">
        <v>134</v>
      </c>
      <c r="E156" s="237" t="s">
        <v>1</v>
      </c>
      <c r="F156" s="238" t="s">
        <v>148</v>
      </c>
      <c r="G156" s="236"/>
      <c r="H156" s="239">
        <v>2.613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134</v>
      </c>
      <c r="AU156" s="245" t="s">
        <v>83</v>
      </c>
      <c r="AV156" s="14" t="s">
        <v>83</v>
      </c>
      <c r="AW156" s="14" t="s">
        <v>32</v>
      </c>
      <c r="AX156" s="14" t="s">
        <v>76</v>
      </c>
      <c r="AY156" s="245" t="s">
        <v>124</v>
      </c>
    </row>
    <row r="157" s="13" customFormat="1">
      <c r="A157" s="13"/>
      <c r="B157" s="224"/>
      <c r="C157" s="225"/>
      <c r="D157" s="226" t="s">
        <v>134</v>
      </c>
      <c r="E157" s="227" t="s">
        <v>1</v>
      </c>
      <c r="F157" s="228" t="s">
        <v>149</v>
      </c>
      <c r="G157" s="225"/>
      <c r="H157" s="227" t="s">
        <v>1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134</v>
      </c>
      <c r="AU157" s="234" t="s">
        <v>83</v>
      </c>
      <c r="AV157" s="13" t="s">
        <v>81</v>
      </c>
      <c r="AW157" s="13" t="s">
        <v>32</v>
      </c>
      <c r="AX157" s="13" t="s">
        <v>76</v>
      </c>
      <c r="AY157" s="234" t="s">
        <v>124</v>
      </c>
    </row>
    <row r="158" s="14" customFormat="1">
      <c r="A158" s="14"/>
      <c r="B158" s="235"/>
      <c r="C158" s="236"/>
      <c r="D158" s="226" t="s">
        <v>134</v>
      </c>
      <c r="E158" s="237" t="s">
        <v>1</v>
      </c>
      <c r="F158" s="238" t="s">
        <v>150</v>
      </c>
      <c r="G158" s="236"/>
      <c r="H158" s="239">
        <v>3.7850000000000001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134</v>
      </c>
      <c r="AU158" s="245" t="s">
        <v>83</v>
      </c>
      <c r="AV158" s="14" t="s">
        <v>83</v>
      </c>
      <c r="AW158" s="14" t="s">
        <v>32</v>
      </c>
      <c r="AX158" s="14" t="s">
        <v>76</v>
      </c>
      <c r="AY158" s="245" t="s">
        <v>124</v>
      </c>
    </row>
    <row r="159" s="15" customFormat="1">
      <c r="A159" s="15"/>
      <c r="B159" s="246"/>
      <c r="C159" s="247"/>
      <c r="D159" s="226" t="s">
        <v>134</v>
      </c>
      <c r="E159" s="248" t="s">
        <v>1</v>
      </c>
      <c r="F159" s="249" t="s">
        <v>151</v>
      </c>
      <c r="G159" s="247"/>
      <c r="H159" s="250">
        <v>6.3979999999999997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6" t="s">
        <v>134</v>
      </c>
      <c r="AU159" s="256" t="s">
        <v>83</v>
      </c>
      <c r="AV159" s="15" t="s">
        <v>132</v>
      </c>
      <c r="AW159" s="15" t="s">
        <v>32</v>
      </c>
      <c r="AX159" s="15" t="s">
        <v>81</v>
      </c>
      <c r="AY159" s="256" t="s">
        <v>124</v>
      </c>
    </row>
    <row r="160" s="2" customFormat="1" ht="49.05" customHeight="1">
      <c r="A160" s="38"/>
      <c r="B160" s="39"/>
      <c r="C160" s="211" t="s">
        <v>168</v>
      </c>
      <c r="D160" s="211" t="s">
        <v>127</v>
      </c>
      <c r="E160" s="212" t="s">
        <v>169</v>
      </c>
      <c r="F160" s="213" t="s">
        <v>170</v>
      </c>
      <c r="G160" s="214" t="s">
        <v>139</v>
      </c>
      <c r="H160" s="215">
        <v>0.35999999999999999</v>
      </c>
      <c r="I160" s="216"/>
      <c r="J160" s="217">
        <f>ROUND(I160*H160,2)</f>
        <v>0</v>
      </c>
      <c r="K160" s="213" t="s">
        <v>131</v>
      </c>
      <c r="L160" s="44"/>
      <c r="M160" s="218" t="s">
        <v>1</v>
      </c>
      <c r="N160" s="219" t="s">
        <v>41</v>
      </c>
      <c r="O160" s="91"/>
      <c r="P160" s="220">
        <f>O160*H160</f>
        <v>0</v>
      </c>
      <c r="Q160" s="220">
        <v>2.5020099999999998</v>
      </c>
      <c r="R160" s="220">
        <f>Q160*H160</f>
        <v>0.90072359999999996</v>
      </c>
      <c r="S160" s="220">
        <v>0</v>
      </c>
      <c r="T160" s="22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2" t="s">
        <v>132</v>
      </c>
      <c r="AT160" s="222" t="s">
        <v>127</v>
      </c>
      <c r="AU160" s="222" t="s">
        <v>83</v>
      </c>
      <c r="AY160" s="17" t="s">
        <v>124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81</v>
      </c>
      <c r="BK160" s="223">
        <f>ROUND(I160*H160,2)</f>
        <v>0</v>
      </c>
      <c r="BL160" s="17" t="s">
        <v>132</v>
      </c>
      <c r="BM160" s="222" t="s">
        <v>171</v>
      </c>
    </row>
    <row r="161" s="13" customFormat="1">
      <c r="A161" s="13"/>
      <c r="B161" s="224"/>
      <c r="C161" s="225"/>
      <c r="D161" s="226" t="s">
        <v>134</v>
      </c>
      <c r="E161" s="227" t="s">
        <v>1</v>
      </c>
      <c r="F161" s="228" t="s">
        <v>172</v>
      </c>
      <c r="G161" s="225"/>
      <c r="H161" s="227" t="s">
        <v>1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134</v>
      </c>
      <c r="AU161" s="234" t="s">
        <v>83</v>
      </c>
      <c r="AV161" s="13" t="s">
        <v>81</v>
      </c>
      <c r="AW161" s="13" t="s">
        <v>32</v>
      </c>
      <c r="AX161" s="13" t="s">
        <v>76</v>
      </c>
      <c r="AY161" s="234" t="s">
        <v>124</v>
      </c>
    </row>
    <row r="162" s="14" customFormat="1">
      <c r="A162" s="14"/>
      <c r="B162" s="235"/>
      <c r="C162" s="236"/>
      <c r="D162" s="226" t="s">
        <v>134</v>
      </c>
      <c r="E162" s="237" t="s">
        <v>1</v>
      </c>
      <c r="F162" s="238" t="s">
        <v>173</v>
      </c>
      <c r="G162" s="236"/>
      <c r="H162" s="239">
        <v>0.35999999999999999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134</v>
      </c>
      <c r="AU162" s="245" t="s">
        <v>83</v>
      </c>
      <c r="AV162" s="14" t="s">
        <v>83</v>
      </c>
      <c r="AW162" s="14" t="s">
        <v>32</v>
      </c>
      <c r="AX162" s="14" t="s">
        <v>81</v>
      </c>
      <c r="AY162" s="245" t="s">
        <v>124</v>
      </c>
    </row>
    <row r="163" s="2" customFormat="1" ht="37.8" customHeight="1">
      <c r="A163" s="38"/>
      <c r="B163" s="39"/>
      <c r="C163" s="211" t="s">
        <v>174</v>
      </c>
      <c r="D163" s="211" t="s">
        <v>127</v>
      </c>
      <c r="E163" s="212" t="s">
        <v>175</v>
      </c>
      <c r="F163" s="213" t="s">
        <v>176</v>
      </c>
      <c r="G163" s="214" t="s">
        <v>145</v>
      </c>
      <c r="H163" s="215">
        <v>1.5</v>
      </c>
      <c r="I163" s="216"/>
      <c r="J163" s="217">
        <f>ROUND(I163*H163,2)</f>
        <v>0</v>
      </c>
      <c r="K163" s="213" t="s">
        <v>131</v>
      </c>
      <c r="L163" s="44"/>
      <c r="M163" s="218" t="s">
        <v>1</v>
      </c>
      <c r="N163" s="219" t="s">
        <v>41</v>
      </c>
      <c r="O163" s="91"/>
      <c r="P163" s="220">
        <f>O163*H163</f>
        <v>0</v>
      </c>
      <c r="Q163" s="220">
        <v>0.0053299999999999997</v>
      </c>
      <c r="R163" s="220">
        <f>Q163*H163</f>
        <v>0.0079949999999999986</v>
      </c>
      <c r="S163" s="220">
        <v>0</v>
      </c>
      <c r="T163" s="22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2" t="s">
        <v>132</v>
      </c>
      <c r="AT163" s="222" t="s">
        <v>127</v>
      </c>
      <c r="AU163" s="222" t="s">
        <v>83</v>
      </c>
      <c r="AY163" s="17" t="s">
        <v>124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7" t="s">
        <v>81</v>
      </c>
      <c r="BK163" s="223">
        <f>ROUND(I163*H163,2)</f>
        <v>0</v>
      </c>
      <c r="BL163" s="17" t="s">
        <v>132</v>
      </c>
      <c r="BM163" s="222" t="s">
        <v>177</v>
      </c>
    </row>
    <row r="164" s="14" customFormat="1">
      <c r="A164" s="14"/>
      <c r="B164" s="235"/>
      <c r="C164" s="236"/>
      <c r="D164" s="226" t="s">
        <v>134</v>
      </c>
      <c r="E164" s="237" t="s">
        <v>1</v>
      </c>
      <c r="F164" s="238" t="s">
        <v>178</v>
      </c>
      <c r="G164" s="236"/>
      <c r="H164" s="239">
        <v>1.5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134</v>
      </c>
      <c r="AU164" s="245" t="s">
        <v>83</v>
      </c>
      <c r="AV164" s="14" t="s">
        <v>83</v>
      </c>
      <c r="AW164" s="14" t="s">
        <v>32</v>
      </c>
      <c r="AX164" s="14" t="s">
        <v>81</v>
      </c>
      <c r="AY164" s="245" t="s">
        <v>124</v>
      </c>
    </row>
    <row r="165" s="2" customFormat="1" ht="37.8" customHeight="1">
      <c r="A165" s="38"/>
      <c r="B165" s="39"/>
      <c r="C165" s="211" t="s">
        <v>136</v>
      </c>
      <c r="D165" s="211" t="s">
        <v>127</v>
      </c>
      <c r="E165" s="212" t="s">
        <v>179</v>
      </c>
      <c r="F165" s="213" t="s">
        <v>180</v>
      </c>
      <c r="G165" s="214" t="s">
        <v>145</v>
      </c>
      <c r="H165" s="215">
        <v>1.5</v>
      </c>
      <c r="I165" s="216"/>
      <c r="J165" s="217">
        <f>ROUND(I165*H165,2)</f>
        <v>0</v>
      </c>
      <c r="K165" s="213" t="s">
        <v>131</v>
      </c>
      <c r="L165" s="44"/>
      <c r="M165" s="218" t="s">
        <v>1</v>
      </c>
      <c r="N165" s="219" t="s">
        <v>41</v>
      </c>
      <c r="O165" s="91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2" t="s">
        <v>132</v>
      </c>
      <c r="AT165" s="222" t="s">
        <v>127</v>
      </c>
      <c r="AU165" s="222" t="s">
        <v>83</v>
      </c>
      <c r="AY165" s="17" t="s">
        <v>124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7" t="s">
        <v>81</v>
      </c>
      <c r="BK165" s="223">
        <f>ROUND(I165*H165,2)</f>
        <v>0</v>
      </c>
      <c r="BL165" s="17" t="s">
        <v>132</v>
      </c>
      <c r="BM165" s="222" t="s">
        <v>181</v>
      </c>
    </row>
    <row r="166" s="14" customFormat="1">
      <c r="A166" s="14"/>
      <c r="B166" s="235"/>
      <c r="C166" s="236"/>
      <c r="D166" s="226" t="s">
        <v>134</v>
      </c>
      <c r="E166" s="237" t="s">
        <v>1</v>
      </c>
      <c r="F166" s="238" t="s">
        <v>178</v>
      </c>
      <c r="G166" s="236"/>
      <c r="H166" s="239">
        <v>1.5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134</v>
      </c>
      <c r="AU166" s="245" t="s">
        <v>83</v>
      </c>
      <c r="AV166" s="14" t="s">
        <v>83</v>
      </c>
      <c r="AW166" s="14" t="s">
        <v>32</v>
      </c>
      <c r="AX166" s="14" t="s">
        <v>81</v>
      </c>
      <c r="AY166" s="245" t="s">
        <v>124</v>
      </c>
    </row>
    <row r="167" s="2" customFormat="1" ht="37.8" customHeight="1">
      <c r="A167" s="38"/>
      <c r="B167" s="39"/>
      <c r="C167" s="211" t="s">
        <v>182</v>
      </c>
      <c r="D167" s="211" t="s">
        <v>127</v>
      </c>
      <c r="E167" s="212" t="s">
        <v>183</v>
      </c>
      <c r="F167" s="213" t="s">
        <v>184</v>
      </c>
      <c r="G167" s="214" t="s">
        <v>145</v>
      </c>
      <c r="H167" s="215">
        <v>7.8979999999999997</v>
      </c>
      <c r="I167" s="216"/>
      <c r="J167" s="217">
        <f>ROUND(I167*H167,2)</f>
        <v>0</v>
      </c>
      <c r="K167" s="213" t="s">
        <v>131</v>
      </c>
      <c r="L167" s="44"/>
      <c r="M167" s="218" t="s">
        <v>1</v>
      </c>
      <c r="N167" s="219" t="s">
        <v>41</v>
      </c>
      <c r="O167" s="91"/>
      <c r="P167" s="220">
        <f>O167*H167</f>
        <v>0</v>
      </c>
      <c r="Q167" s="220">
        <v>0.00088000000000000003</v>
      </c>
      <c r="R167" s="220">
        <f>Q167*H167</f>
        <v>0.0069502399999999999</v>
      </c>
      <c r="S167" s="220">
        <v>0</v>
      </c>
      <c r="T167" s="22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2" t="s">
        <v>132</v>
      </c>
      <c r="AT167" s="222" t="s">
        <v>127</v>
      </c>
      <c r="AU167" s="222" t="s">
        <v>83</v>
      </c>
      <c r="AY167" s="17" t="s">
        <v>124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7" t="s">
        <v>81</v>
      </c>
      <c r="BK167" s="223">
        <f>ROUND(I167*H167,2)</f>
        <v>0</v>
      </c>
      <c r="BL167" s="17" t="s">
        <v>132</v>
      </c>
      <c r="BM167" s="222" t="s">
        <v>185</v>
      </c>
    </row>
    <row r="168" s="13" customFormat="1">
      <c r="A168" s="13"/>
      <c r="B168" s="224"/>
      <c r="C168" s="225"/>
      <c r="D168" s="226" t="s">
        <v>134</v>
      </c>
      <c r="E168" s="227" t="s">
        <v>1</v>
      </c>
      <c r="F168" s="228" t="s">
        <v>186</v>
      </c>
      <c r="G168" s="225"/>
      <c r="H168" s="227" t="s">
        <v>1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134</v>
      </c>
      <c r="AU168" s="234" t="s">
        <v>83</v>
      </c>
      <c r="AV168" s="13" t="s">
        <v>81</v>
      </c>
      <c r="AW168" s="13" t="s">
        <v>32</v>
      </c>
      <c r="AX168" s="13" t="s">
        <v>76</v>
      </c>
      <c r="AY168" s="234" t="s">
        <v>124</v>
      </c>
    </row>
    <row r="169" s="14" customFormat="1">
      <c r="A169" s="14"/>
      <c r="B169" s="235"/>
      <c r="C169" s="236"/>
      <c r="D169" s="226" t="s">
        <v>134</v>
      </c>
      <c r="E169" s="237" t="s">
        <v>1</v>
      </c>
      <c r="F169" s="238" t="s">
        <v>187</v>
      </c>
      <c r="G169" s="236"/>
      <c r="H169" s="239">
        <v>2.613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134</v>
      </c>
      <c r="AU169" s="245" t="s">
        <v>83</v>
      </c>
      <c r="AV169" s="14" t="s">
        <v>83</v>
      </c>
      <c r="AW169" s="14" t="s">
        <v>32</v>
      </c>
      <c r="AX169" s="14" t="s">
        <v>76</v>
      </c>
      <c r="AY169" s="245" t="s">
        <v>124</v>
      </c>
    </row>
    <row r="170" s="14" customFormat="1">
      <c r="A170" s="14"/>
      <c r="B170" s="235"/>
      <c r="C170" s="236"/>
      <c r="D170" s="226" t="s">
        <v>134</v>
      </c>
      <c r="E170" s="237" t="s">
        <v>1</v>
      </c>
      <c r="F170" s="238" t="s">
        <v>188</v>
      </c>
      <c r="G170" s="236"/>
      <c r="H170" s="239">
        <v>3.7850000000000001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134</v>
      </c>
      <c r="AU170" s="245" t="s">
        <v>83</v>
      </c>
      <c r="AV170" s="14" t="s">
        <v>83</v>
      </c>
      <c r="AW170" s="14" t="s">
        <v>32</v>
      </c>
      <c r="AX170" s="14" t="s">
        <v>76</v>
      </c>
      <c r="AY170" s="245" t="s">
        <v>124</v>
      </c>
    </row>
    <row r="171" s="14" customFormat="1">
      <c r="A171" s="14"/>
      <c r="B171" s="235"/>
      <c r="C171" s="236"/>
      <c r="D171" s="226" t="s">
        <v>134</v>
      </c>
      <c r="E171" s="237" t="s">
        <v>1</v>
      </c>
      <c r="F171" s="238" t="s">
        <v>178</v>
      </c>
      <c r="G171" s="236"/>
      <c r="H171" s="239">
        <v>1.5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134</v>
      </c>
      <c r="AU171" s="245" t="s">
        <v>83</v>
      </c>
      <c r="AV171" s="14" t="s">
        <v>83</v>
      </c>
      <c r="AW171" s="14" t="s">
        <v>32</v>
      </c>
      <c r="AX171" s="14" t="s">
        <v>76</v>
      </c>
      <c r="AY171" s="245" t="s">
        <v>124</v>
      </c>
    </row>
    <row r="172" s="15" customFormat="1">
      <c r="A172" s="15"/>
      <c r="B172" s="246"/>
      <c r="C172" s="247"/>
      <c r="D172" s="226" t="s">
        <v>134</v>
      </c>
      <c r="E172" s="248" t="s">
        <v>1</v>
      </c>
      <c r="F172" s="249" t="s">
        <v>151</v>
      </c>
      <c r="G172" s="247"/>
      <c r="H172" s="250">
        <v>7.8979999999999997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134</v>
      </c>
      <c r="AU172" s="256" t="s">
        <v>83</v>
      </c>
      <c r="AV172" s="15" t="s">
        <v>132</v>
      </c>
      <c r="AW172" s="15" t="s">
        <v>32</v>
      </c>
      <c r="AX172" s="15" t="s">
        <v>81</v>
      </c>
      <c r="AY172" s="256" t="s">
        <v>124</v>
      </c>
    </row>
    <row r="173" s="2" customFormat="1" ht="37.8" customHeight="1">
      <c r="A173" s="38"/>
      <c r="B173" s="39"/>
      <c r="C173" s="211" t="s">
        <v>8</v>
      </c>
      <c r="D173" s="211" t="s">
        <v>127</v>
      </c>
      <c r="E173" s="212" t="s">
        <v>189</v>
      </c>
      <c r="F173" s="213" t="s">
        <v>190</v>
      </c>
      <c r="G173" s="214" t="s">
        <v>145</v>
      </c>
      <c r="H173" s="215">
        <v>7.8979999999999997</v>
      </c>
      <c r="I173" s="216"/>
      <c r="J173" s="217">
        <f>ROUND(I173*H173,2)</f>
        <v>0</v>
      </c>
      <c r="K173" s="213" t="s">
        <v>131</v>
      </c>
      <c r="L173" s="44"/>
      <c r="M173" s="218" t="s">
        <v>1</v>
      </c>
      <c r="N173" s="219" t="s">
        <v>41</v>
      </c>
      <c r="O173" s="91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2" t="s">
        <v>132</v>
      </c>
      <c r="AT173" s="222" t="s">
        <v>127</v>
      </c>
      <c r="AU173" s="222" t="s">
        <v>83</v>
      </c>
      <c r="AY173" s="17" t="s">
        <v>124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7" t="s">
        <v>81</v>
      </c>
      <c r="BK173" s="223">
        <f>ROUND(I173*H173,2)</f>
        <v>0</v>
      </c>
      <c r="BL173" s="17" t="s">
        <v>132</v>
      </c>
      <c r="BM173" s="222" t="s">
        <v>191</v>
      </c>
    </row>
    <row r="174" s="13" customFormat="1">
      <c r="A174" s="13"/>
      <c r="B174" s="224"/>
      <c r="C174" s="225"/>
      <c r="D174" s="226" t="s">
        <v>134</v>
      </c>
      <c r="E174" s="227" t="s">
        <v>1</v>
      </c>
      <c r="F174" s="228" t="s">
        <v>186</v>
      </c>
      <c r="G174" s="225"/>
      <c r="H174" s="227" t="s">
        <v>1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134</v>
      </c>
      <c r="AU174" s="234" t="s">
        <v>83</v>
      </c>
      <c r="AV174" s="13" t="s">
        <v>81</v>
      </c>
      <c r="AW174" s="13" t="s">
        <v>32</v>
      </c>
      <c r="AX174" s="13" t="s">
        <v>76</v>
      </c>
      <c r="AY174" s="234" t="s">
        <v>124</v>
      </c>
    </row>
    <row r="175" s="14" customFormat="1">
      <c r="A175" s="14"/>
      <c r="B175" s="235"/>
      <c r="C175" s="236"/>
      <c r="D175" s="226" t="s">
        <v>134</v>
      </c>
      <c r="E175" s="237" t="s">
        <v>1</v>
      </c>
      <c r="F175" s="238" t="s">
        <v>187</v>
      </c>
      <c r="G175" s="236"/>
      <c r="H175" s="239">
        <v>2.613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134</v>
      </c>
      <c r="AU175" s="245" t="s">
        <v>83</v>
      </c>
      <c r="AV175" s="14" t="s">
        <v>83</v>
      </c>
      <c r="AW175" s="14" t="s">
        <v>32</v>
      </c>
      <c r="AX175" s="14" t="s">
        <v>76</v>
      </c>
      <c r="AY175" s="245" t="s">
        <v>124</v>
      </c>
    </row>
    <row r="176" s="14" customFormat="1">
      <c r="A176" s="14"/>
      <c r="B176" s="235"/>
      <c r="C176" s="236"/>
      <c r="D176" s="226" t="s">
        <v>134</v>
      </c>
      <c r="E176" s="237" t="s">
        <v>1</v>
      </c>
      <c r="F176" s="238" t="s">
        <v>192</v>
      </c>
      <c r="G176" s="236"/>
      <c r="H176" s="239">
        <v>3.7850000000000001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134</v>
      </c>
      <c r="AU176" s="245" t="s">
        <v>83</v>
      </c>
      <c r="AV176" s="14" t="s">
        <v>83</v>
      </c>
      <c r="AW176" s="14" t="s">
        <v>32</v>
      </c>
      <c r="AX176" s="14" t="s">
        <v>76</v>
      </c>
      <c r="AY176" s="245" t="s">
        <v>124</v>
      </c>
    </row>
    <row r="177" s="14" customFormat="1">
      <c r="A177" s="14"/>
      <c r="B177" s="235"/>
      <c r="C177" s="236"/>
      <c r="D177" s="226" t="s">
        <v>134</v>
      </c>
      <c r="E177" s="237" t="s">
        <v>1</v>
      </c>
      <c r="F177" s="238" t="s">
        <v>178</v>
      </c>
      <c r="G177" s="236"/>
      <c r="H177" s="239">
        <v>1.5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134</v>
      </c>
      <c r="AU177" s="245" t="s">
        <v>83</v>
      </c>
      <c r="AV177" s="14" t="s">
        <v>83</v>
      </c>
      <c r="AW177" s="14" t="s">
        <v>32</v>
      </c>
      <c r="AX177" s="14" t="s">
        <v>76</v>
      </c>
      <c r="AY177" s="245" t="s">
        <v>124</v>
      </c>
    </row>
    <row r="178" s="15" customFormat="1">
      <c r="A178" s="15"/>
      <c r="B178" s="246"/>
      <c r="C178" s="247"/>
      <c r="D178" s="226" t="s">
        <v>134</v>
      </c>
      <c r="E178" s="248" t="s">
        <v>1</v>
      </c>
      <c r="F178" s="249" t="s">
        <v>151</v>
      </c>
      <c r="G178" s="247"/>
      <c r="H178" s="250">
        <v>7.8979999999999997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6" t="s">
        <v>134</v>
      </c>
      <c r="AU178" s="256" t="s">
        <v>83</v>
      </c>
      <c r="AV178" s="15" t="s">
        <v>132</v>
      </c>
      <c r="AW178" s="15" t="s">
        <v>32</v>
      </c>
      <c r="AX178" s="15" t="s">
        <v>81</v>
      </c>
      <c r="AY178" s="256" t="s">
        <v>124</v>
      </c>
    </row>
    <row r="179" s="2" customFormat="1" ht="78" customHeight="1">
      <c r="A179" s="38"/>
      <c r="B179" s="39"/>
      <c r="C179" s="211" t="s">
        <v>193</v>
      </c>
      <c r="D179" s="211" t="s">
        <v>127</v>
      </c>
      <c r="E179" s="212" t="s">
        <v>194</v>
      </c>
      <c r="F179" s="213" t="s">
        <v>195</v>
      </c>
      <c r="G179" s="214" t="s">
        <v>196</v>
      </c>
      <c r="H179" s="215">
        <v>0.14999999999999999</v>
      </c>
      <c r="I179" s="216"/>
      <c r="J179" s="217">
        <f>ROUND(I179*H179,2)</f>
        <v>0</v>
      </c>
      <c r="K179" s="213" t="s">
        <v>131</v>
      </c>
      <c r="L179" s="44"/>
      <c r="M179" s="218" t="s">
        <v>1</v>
      </c>
      <c r="N179" s="219" t="s">
        <v>41</v>
      </c>
      <c r="O179" s="91"/>
      <c r="P179" s="220">
        <f>O179*H179</f>
        <v>0</v>
      </c>
      <c r="Q179" s="220">
        <v>1.06277</v>
      </c>
      <c r="R179" s="220">
        <f>Q179*H179</f>
        <v>0.15941549999999999</v>
      </c>
      <c r="S179" s="220">
        <v>0</v>
      </c>
      <c r="T179" s="22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2" t="s">
        <v>132</v>
      </c>
      <c r="AT179" s="222" t="s">
        <v>127</v>
      </c>
      <c r="AU179" s="222" t="s">
        <v>83</v>
      </c>
      <c r="AY179" s="17" t="s">
        <v>124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7" t="s">
        <v>81</v>
      </c>
      <c r="BK179" s="223">
        <f>ROUND(I179*H179,2)</f>
        <v>0</v>
      </c>
      <c r="BL179" s="17" t="s">
        <v>132</v>
      </c>
      <c r="BM179" s="222" t="s">
        <v>197</v>
      </c>
    </row>
    <row r="180" s="14" customFormat="1">
      <c r="A180" s="14"/>
      <c r="B180" s="235"/>
      <c r="C180" s="236"/>
      <c r="D180" s="226" t="s">
        <v>134</v>
      </c>
      <c r="E180" s="237" t="s">
        <v>1</v>
      </c>
      <c r="F180" s="238" t="s">
        <v>198</v>
      </c>
      <c r="G180" s="236"/>
      <c r="H180" s="239">
        <v>0.14999999999999999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134</v>
      </c>
      <c r="AU180" s="245" t="s">
        <v>83</v>
      </c>
      <c r="AV180" s="14" t="s">
        <v>83</v>
      </c>
      <c r="AW180" s="14" t="s">
        <v>32</v>
      </c>
      <c r="AX180" s="14" t="s">
        <v>81</v>
      </c>
      <c r="AY180" s="245" t="s">
        <v>124</v>
      </c>
    </row>
    <row r="181" s="12" customFormat="1" ht="22.8" customHeight="1">
      <c r="A181" s="12"/>
      <c r="B181" s="195"/>
      <c r="C181" s="196"/>
      <c r="D181" s="197" t="s">
        <v>75</v>
      </c>
      <c r="E181" s="209" t="s">
        <v>162</v>
      </c>
      <c r="F181" s="209" t="s">
        <v>199</v>
      </c>
      <c r="G181" s="196"/>
      <c r="H181" s="196"/>
      <c r="I181" s="199"/>
      <c r="J181" s="210">
        <f>BK181</f>
        <v>0</v>
      </c>
      <c r="K181" s="196"/>
      <c r="L181" s="201"/>
      <c r="M181" s="202"/>
      <c r="N181" s="203"/>
      <c r="O181" s="203"/>
      <c r="P181" s="204">
        <f>SUM(P182:P232)</f>
        <v>0</v>
      </c>
      <c r="Q181" s="203"/>
      <c r="R181" s="204">
        <f>SUM(R182:R232)</f>
        <v>2.0222740399999997</v>
      </c>
      <c r="S181" s="203"/>
      <c r="T181" s="205">
        <f>SUM(T182:T232)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6" t="s">
        <v>81</v>
      </c>
      <c r="AT181" s="207" t="s">
        <v>75</v>
      </c>
      <c r="AU181" s="207" t="s">
        <v>81</v>
      </c>
      <c r="AY181" s="206" t="s">
        <v>124</v>
      </c>
      <c r="BK181" s="208">
        <f>SUM(BK182:BK232)</f>
        <v>0</v>
      </c>
    </row>
    <row r="182" s="2" customFormat="1" ht="37.8" customHeight="1">
      <c r="A182" s="38"/>
      <c r="B182" s="39"/>
      <c r="C182" s="211" t="s">
        <v>200</v>
      </c>
      <c r="D182" s="211" t="s">
        <v>127</v>
      </c>
      <c r="E182" s="212" t="s">
        <v>201</v>
      </c>
      <c r="F182" s="213" t="s">
        <v>202</v>
      </c>
      <c r="G182" s="214" t="s">
        <v>145</v>
      </c>
      <c r="H182" s="215">
        <v>50</v>
      </c>
      <c r="I182" s="216"/>
      <c r="J182" s="217">
        <f>ROUND(I182*H182,2)</f>
        <v>0</v>
      </c>
      <c r="K182" s="213" t="s">
        <v>131</v>
      </c>
      <c r="L182" s="44"/>
      <c r="M182" s="218" t="s">
        <v>1</v>
      </c>
      <c r="N182" s="219" t="s">
        <v>41</v>
      </c>
      <c r="O182" s="91"/>
      <c r="P182" s="220">
        <f>O182*H182</f>
        <v>0</v>
      </c>
      <c r="Q182" s="220">
        <v>0.00025999999999999998</v>
      </c>
      <c r="R182" s="220">
        <f>Q182*H182</f>
        <v>0.012999999999999999</v>
      </c>
      <c r="S182" s="220">
        <v>0</v>
      </c>
      <c r="T182" s="22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2" t="s">
        <v>132</v>
      </c>
      <c r="AT182" s="222" t="s">
        <v>127</v>
      </c>
      <c r="AU182" s="222" t="s">
        <v>83</v>
      </c>
      <c r="AY182" s="17" t="s">
        <v>124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7" t="s">
        <v>81</v>
      </c>
      <c r="BK182" s="223">
        <f>ROUND(I182*H182,2)</f>
        <v>0</v>
      </c>
      <c r="BL182" s="17" t="s">
        <v>132</v>
      </c>
      <c r="BM182" s="222" t="s">
        <v>203</v>
      </c>
    </row>
    <row r="183" s="13" customFormat="1">
      <c r="A183" s="13"/>
      <c r="B183" s="224"/>
      <c r="C183" s="225"/>
      <c r="D183" s="226" t="s">
        <v>134</v>
      </c>
      <c r="E183" s="227" t="s">
        <v>1</v>
      </c>
      <c r="F183" s="228" t="s">
        <v>204</v>
      </c>
      <c r="G183" s="225"/>
      <c r="H183" s="227" t="s">
        <v>1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134</v>
      </c>
      <c r="AU183" s="234" t="s">
        <v>83</v>
      </c>
      <c r="AV183" s="13" t="s">
        <v>81</v>
      </c>
      <c r="AW183" s="13" t="s">
        <v>32</v>
      </c>
      <c r="AX183" s="13" t="s">
        <v>76</v>
      </c>
      <c r="AY183" s="234" t="s">
        <v>124</v>
      </c>
    </row>
    <row r="184" s="14" customFormat="1">
      <c r="A184" s="14"/>
      <c r="B184" s="235"/>
      <c r="C184" s="236"/>
      <c r="D184" s="226" t="s">
        <v>134</v>
      </c>
      <c r="E184" s="237" t="s">
        <v>1</v>
      </c>
      <c r="F184" s="238" t="s">
        <v>205</v>
      </c>
      <c r="G184" s="236"/>
      <c r="H184" s="239">
        <v>50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134</v>
      </c>
      <c r="AU184" s="245" t="s">
        <v>83</v>
      </c>
      <c r="AV184" s="14" t="s">
        <v>83</v>
      </c>
      <c r="AW184" s="14" t="s">
        <v>32</v>
      </c>
      <c r="AX184" s="14" t="s">
        <v>81</v>
      </c>
      <c r="AY184" s="245" t="s">
        <v>124</v>
      </c>
    </row>
    <row r="185" s="2" customFormat="1" ht="44.25" customHeight="1">
      <c r="A185" s="38"/>
      <c r="B185" s="39"/>
      <c r="C185" s="211" t="s">
        <v>206</v>
      </c>
      <c r="D185" s="211" t="s">
        <v>127</v>
      </c>
      <c r="E185" s="212" t="s">
        <v>207</v>
      </c>
      <c r="F185" s="213" t="s">
        <v>208</v>
      </c>
      <c r="G185" s="214" t="s">
        <v>145</v>
      </c>
      <c r="H185" s="215">
        <v>10</v>
      </c>
      <c r="I185" s="216"/>
      <c r="J185" s="217">
        <f>ROUND(I185*H185,2)</f>
        <v>0</v>
      </c>
      <c r="K185" s="213" t="s">
        <v>131</v>
      </c>
      <c r="L185" s="44"/>
      <c r="M185" s="218" t="s">
        <v>1</v>
      </c>
      <c r="N185" s="219" t="s">
        <v>41</v>
      </c>
      <c r="O185" s="91"/>
      <c r="P185" s="220">
        <f>O185*H185</f>
        <v>0</v>
      </c>
      <c r="Q185" s="220">
        <v>0.0147</v>
      </c>
      <c r="R185" s="220">
        <f>Q185*H185</f>
        <v>0.14699999999999999</v>
      </c>
      <c r="S185" s="220">
        <v>0</v>
      </c>
      <c r="T185" s="22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2" t="s">
        <v>132</v>
      </c>
      <c r="AT185" s="222" t="s">
        <v>127</v>
      </c>
      <c r="AU185" s="222" t="s">
        <v>83</v>
      </c>
      <c r="AY185" s="17" t="s">
        <v>124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7" t="s">
        <v>81</v>
      </c>
      <c r="BK185" s="223">
        <f>ROUND(I185*H185,2)</f>
        <v>0</v>
      </c>
      <c r="BL185" s="17" t="s">
        <v>132</v>
      </c>
      <c r="BM185" s="222" t="s">
        <v>209</v>
      </c>
    </row>
    <row r="186" s="13" customFormat="1">
      <c r="A186" s="13"/>
      <c r="B186" s="224"/>
      <c r="C186" s="225"/>
      <c r="D186" s="226" t="s">
        <v>134</v>
      </c>
      <c r="E186" s="227" t="s">
        <v>1</v>
      </c>
      <c r="F186" s="228" t="s">
        <v>210</v>
      </c>
      <c r="G186" s="225"/>
      <c r="H186" s="227" t="s">
        <v>1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134</v>
      </c>
      <c r="AU186" s="234" t="s">
        <v>83</v>
      </c>
      <c r="AV186" s="13" t="s">
        <v>81</v>
      </c>
      <c r="AW186" s="13" t="s">
        <v>32</v>
      </c>
      <c r="AX186" s="13" t="s">
        <v>76</v>
      </c>
      <c r="AY186" s="234" t="s">
        <v>124</v>
      </c>
    </row>
    <row r="187" s="14" customFormat="1">
      <c r="A187" s="14"/>
      <c r="B187" s="235"/>
      <c r="C187" s="236"/>
      <c r="D187" s="226" t="s">
        <v>134</v>
      </c>
      <c r="E187" s="237" t="s">
        <v>1</v>
      </c>
      <c r="F187" s="238" t="s">
        <v>211</v>
      </c>
      <c r="G187" s="236"/>
      <c r="H187" s="239">
        <v>10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134</v>
      </c>
      <c r="AU187" s="245" t="s">
        <v>83</v>
      </c>
      <c r="AV187" s="14" t="s">
        <v>83</v>
      </c>
      <c r="AW187" s="14" t="s">
        <v>32</v>
      </c>
      <c r="AX187" s="14" t="s">
        <v>81</v>
      </c>
      <c r="AY187" s="245" t="s">
        <v>124</v>
      </c>
    </row>
    <row r="188" s="2" customFormat="1" ht="44.25" customHeight="1">
      <c r="A188" s="38"/>
      <c r="B188" s="39"/>
      <c r="C188" s="211" t="s">
        <v>212</v>
      </c>
      <c r="D188" s="211" t="s">
        <v>127</v>
      </c>
      <c r="E188" s="212" t="s">
        <v>213</v>
      </c>
      <c r="F188" s="213" t="s">
        <v>214</v>
      </c>
      <c r="G188" s="214" t="s">
        <v>145</v>
      </c>
      <c r="H188" s="215">
        <v>25</v>
      </c>
      <c r="I188" s="216"/>
      <c r="J188" s="217">
        <f>ROUND(I188*H188,2)</f>
        <v>0</v>
      </c>
      <c r="K188" s="213" t="s">
        <v>131</v>
      </c>
      <c r="L188" s="44"/>
      <c r="M188" s="218" t="s">
        <v>1</v>
      </c>
      <c r="N188" s="219" t="s">
        <v>41</v>
      </c>
      <c r="O188" s="91"/>
      <c r="P188" s="220">
        <f>O188*H188</f>
        <v>0</v>
      </c>
      <c r="Q188" s="220">
        <v>0.031300000000000001</v>
      </c>
      <c r="R188" s="220">
        <f>Q188*H188</f>
        <v>0.78250000000000008</v>
      </c>
      <c r="S188" s="220">
        <v>0</v>
      </c>
      <c r="T188" s="22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2" t="s">
        <v>132</v>
      </c>
      <c r="AT188" s="222" t="s">
        <v>127</v>
      </c>
      <c r="AU188" s="222" t="s">
        <v>83</v>
      </c>
      <c r="AY188" s="17" t="s">
        <v>124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81</v>
      </c>
      <c r="BK188" s="223">
        <f>ROUND(I188*H188,2)</f>
        <v>0</v>
      </c>
      <c r="BL188" s="17" t="s">
        <v>132</v>
      </c>
      <c r="BM188" s="222" t="s">
        <v>215</v>
      </c>
    </row>
    <row r="189" s="13" customFormat="1">
      <c r="A189" s="13"/>
      <c r="B189" s="224"/>
      <c r="C189" s="225"/>
      <c r="D189" s="226" t="s">
        <v>134</v>
      </c>
      <c r="E189" s="227" t="s">
        <v>1</v>
      </c>
      <c r="F189" s="228" t="s">
        <v>216</v>
      </c>
      <c r="G189" s="225"/>
      <c r="H189" s="227" t="s">
        <v>1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134</v>
      </c>
      <c r="AU189" s="234" t="s">
        <v>83</v>
      </c>
      <c r="AV189" s="13" t="s">
        <v>81</v>
      </c>
      <c r="AW189" s="13" t="s">
        <v>32</v>
      </c>
      <c r="AX189" s="13" t="s">
        <v>76</v>
      </c>
      <c r="AY189" s="234" t="s">
        <v>124</v>
      </c>
    </row>
    <row r="190" s="14" customFormat="1">
      <c r="A190" s="14"/>
      <c r="B190" s="235"/>
      <c r="C190" s="236"/>
      <c r="D190" s="226" t="s">
        <v>134</v>
      </c>
      <c r="E190" s="237" t="s">
        <v>1</v>
      </c>
      <c r="F190" s="238" t="s">
        <v>217</v>
      </c>
      <c r="G190" s="236"/>
      <c r="H190" s="239">
        <v>25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134</v>
      </c>
      <c r="AU190" s="245" t="s">
        <v>83</v>
      </c>
      <c r="AV190" s="14" t="s">
        <v>83</v>
      </c>
      <c r="AW190" s="14" t="s">
        <v>32</v>
      </c>
      <c r="AX190" s="14" t="s">
        <v>81</v>
      </c>
      <c r="AY190" s="245" t="s">
        <v>124</v>
      </c>
    </row>
    <row r="191" s="2" customFormat="1" ht="33" customHeight="1">
      <c r="A191" s="38"/>
      <c r="B191" s="39"/>
      <c r="C191" s="211" t="s">
        <v>218</v>
      </c>
      <c r="D191" s="211" t="s">
        <v>127</v>
      </c>
      <c r="E191" s="212" t="s">
        <v>219</v>
      </c>
      <c r="F191" s="213" t="s">
        <v>220</v>
      </c>
      <c r="G191" s="214" t="s">
        <v>139</v>
      </c>
      <c r="H191" s="215">
        <v>0.38400000000000001</v>
      </c>
      <c r="I191" s="216"/>
      <c r="J191" s="217">
        <f>ROUND(I191*H191,2)</f>
        <v>0</v>
      </c>
      <c r="K191" s="213" t="s">
        <v>131</v>
      </c>
      <c r="L191" s="44"/>
      <c r="M191" s="218" t="s">
        <v>1</v>
      </c>
      <c r="N191" s="219" t="s">
        <v>41</v>
      </c>
      <c r="O191" s="91"/>
      <c r="P191" s="220">
        <f>O191*H191</f>
        <v>0</v>
      </c>
      <c r="Q191" s="220">
        <v>2.5018699999999998</v>
      </c>
      <c r="R191" s="220">
        <f>Q191*H191</f>
        <v>0.96071807999999992</v>
      </c>
      <c r="S191" s="220">
        <v>0</v>
      </c>
      <c r="T191" s="22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2" t="s">
        <v>132</v>
      </c>
      <c r="AT191" s="222" t="s">
        <v>127</v>
      </c>
      <c r="AU191" s="222" t="s">
        <v>83</v>
      </c>
      <c r="AY191" s="17" t="s">
        <v>124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7" t="s">
        <v>81</v>
      </c>
      <c r="BK191" s="223">
        <f>ROUND(I191*H191,2)</f>
        <v>0</v>
      </c>
      <c r="BL191" s="17" t="s">
        <v>132</v>
      </c>
      <c r="BM191" s="222" t="s">
        <v>221</v>
      </c>
    </row>
    <row r="192" s="13" customFormat="1">
      <c r="A192" s="13"/>
      <c r="B192" s="224"/>
      <c r="C192" s="225"/>
      <c r="D192" s="226" t="s">
        <v>134</v>
      </c>
      <c r="E192" s="227" t="s">
        <v>1</v>
      </c>
      <c r="F192" s="228" t="s">
        <v>222</v>
      </c>
      <c r="G192" s="225"/>
      <c r="H192" s="227" t="s">
        <v>1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134</v>
      </c>
      <c r="AU192" s="234" t="s">
        <v>83</v>
      </c>
      <c r="AV192" s="13" t="s">
        <v>81</v>
      </c>
      <c r="AW192" s="13" t="s">
        <v>32</v>
      </c>
      <c r="AX192" s="13" t="s">
        <v>76</v>
      </c>
      <c r="AY192" s="234" t="s">
        <v>124</v>
      </c>
    </row>
    <row r="193" s="13" customFormat="1">
      <c r="A193" s="13"/>
      <c r="B193" s="224"/>
      <c r="C193" s="225"/>
      <c r="D193" s="226" t="s">
        <v>134</v>
      </c>
      <c r="E193" s="227" t="s">
        <v>1</v>
      </c>
      <c r="F193" s="228" t="s">
        <v>223</v>
      </c>
      <c r="G193" s="225"/>
      <c r="H193" s="227" t="s">
        <v>1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134</v>
      </c>
      <c r="AU193" s="234" t="s">
        <v>83</v>
      </c>
      <c r="AV193" s="13" t="s">
        <v>81</v>
      </c>
      <c r="AW193" s="13" t="s">
        <v>32</v>
      </c>
      <c r="AX193" s="13" t="s">
        <v>76</v>
      </c>
      <c r="AY193" s="234" t="s">
        <v>124</v>
      </c>
    </row>
    <row r="194" s="14" customFormat="1">
      <c r="A194" s="14"/>
      <c r="B194" s="235"/>
      <c r="C194" s="236"/>
      <c r="D194" s="226" t="s">
        <v>134</v>
      </c>
      <c r="E194" s="237" t="s">
        <v>1</v>
      </c>
      <c r="F194" s="238" t="s">
        <v>224</v>
      </c>
      <c r="G194" s="236"/>
      <c r="H194" s="239">
        <v>0.157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134</v>
      </c>
      <c r="AU194" s="245" t="s">
        <v>83</v>
      </c>
      <c r="AV194" s="14" t="s">
        <v>83</v>
      </c>
      <c r="AW194" s="14" t="s">
        <v>32</v>
      </c>
      <c r="AX194" s="14" t="s">
        <v>76</v>
      </c>
      <c r="AY194" s="245" t="s">
        <v>124</v>
      </c>
    </row>
    <row r="195" s="13" customFormat="1">
      <c r="A195" s="13"/>
      <c r="B195" s="224"/>
      <c r="C195" s="225"/>
      <c r="D195" s="226" t="s">
        <v>134</v>
      </c>
      <c r="E195" s="227" t="s">
        <v>1</v>
      </c>
      <c r="F195" s="228" t="s">
        <v>225</v>
      </c>
      <c r="G195" s="225"/>
      <c r="H195" s="227" t="s">
        <v>1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134</v>
      </c>
      <c r="AU195" s="234" t="s">
        <v>83</v>
      </c>
      <c r="AV195" s="13" t="s">
        <v>81</v>
      </c>
      <c r="AW195" s="13" t="s">
        <v>32</v>
      </c>
      <c r="AX195" s="13" t="s">
        <v>76</v>
      </c>
      <c r="AY195" s="234" t="s">
        <v>124</v>
      </c>
    </row>
    <row r="196" s="14" customFormat="1">
      <c r="A196" s="14"/>
      <c r="B196" s="235"/>
      <c r="C196" s="236"/>
      <c r="D196" s="226" t="s">
        <v>134</v>
      </c>
      <c r="E196" s="237" t="s">
        <v>1</v>
      </c>
      <c r="F196" s="238" t="s">
        <v>226</v>
      </c>
      <c r="G196" s="236"/>
      <c r="H196" s="239">
        <v>0.22700000000000001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134</v>
      </c>
      <c r="AU196" s="245" t="s">
        <v>83</v>
      </c>
      <c r="AV196" s="14" t="s">
        <v>83</v>
      </c>
      <c r="AW196" s="14" t="s">
        <v>32</v>
      </c>
      <c r="AX196" s="14" t="s">
        <v>76</v>
      </c>
      <c r="AY196" s="245" t="s">
        <v>124</v>
      </c>
    </row>
    <row r="197" s="15" customFormat="1">
      <c r="A197" s="15"/>
      <c r="B197" s="246"/>
      <c r="C197" s="247"/>
      <c r="D197" s="226" t="s">
        <v>134</v>
      </c>
      <c r="E197" s="248" t="s">
        <v>1</v>
      </c>
      <c r="F197" s="249" t="s">
        <v>151</v>
      </c>
      <c r="G197" s="247"/>
      <c r="H197" s="250">
        <v>0.38400000000000001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134</v>
      </c>
      <c r="AU197" s="256" t="s">
        <v>83</v>
      </c>
      <c r="AV197" s="15" t="s">
        <v>132</v>
      </c>
      <c r="AW197" s="15" t="s">
        <v>32</v>
      </c>
      <c r="AX197" s="15" t="s">
        <v>81</v>
      </c>
      <c r="AY197" s="256" t="s">
        <v>124</v>
      </c>
    </row>
    <row r="198" s="2" customFormat="1" ht="33" customHeight="1">
      <c r="A198" s="38"/>
      <c r="B198" s="39"/>
      <c r="C198" s="211" t="s">
        <v>227</v>
      </c>
      <c r="D198" s="211" t="s">
        <v>127</v>
      </c>
      <c r="E198" s="212" t="s">
        <v>228</v>
      </c>
      <c r="F198" s="213" t="s">
        <v>229</v>
      </c>
      <c r="G198" s="214" t="s">
        <v>139</v>
      </c>
      <c r="H198" s="215">
        <v>0.38400000000000001</v>
      </c>
      <c r="I198" s="216"/>
      <c r="J198" s="217">
        <f>ROUND(I198*H198,2)</f>
        <v>0</v>
      </c>
      <c r="K198" s="213" t="s">
        <v>131</v>
      </c>
      <c r="L198" s="44"/>
      <c r="M198" s="218" t="s">
        <v>1</v>
      </c>
      <c r="N198" s="219" t="s">
        <v>41</v>
      </c>
      <c r="O198" s="91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2" t="s">
        <v>132</v>
      </c>
      <c r="AT198" s="222" t="s">
        <v>127</v>
      </c>
      <c r="AU198" s="222" t="s">
        <v>83</v>
      </c>
      <c r="AY198" s="17" t="s">
        <v>124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7" t="s">
        <v>81</v>
      </c>
      <c r="BK198" s="223">
        <f>ROUND(I198*H198,2)</f>
        <v>0</v>
      </c>
      <c r="BL198" s="17" t="s">
        <v>132</v>
      </c>
      <c r="BM198" s="222" t="s">
        <v>230</v>
      </c>
    </row>
    <row r="199" s="13" customFormat="1">
      <c r="A199" s="13"/>
      <c r="B199" s="224"/>
      <c r="C199" s="225"/>
      <c r="D199" s="226" t="s">
        <v>134</v>
      </c>
      <c r="E199" s="227" t="s">
        <v>1</v>
      </c>
      <c r="F199" s="228" t="s">
        <v>222</v>
      </c>
      <c r="G199" s="225"/>
      <c r="H199" s="227" t="s">
        <v>1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134</v>
      </c>
      <c r="AU199" s="234" t="s">
        <v>83</v>
      </c>
      <c r="AV199" s="13" t="s">
        <v>81</v>
      </c>
      <c r="AW199" s="13" t="s">
        <v>32</v>
      </c>
      <c r="AX199" s="13" t="s">
        <v>76</v>
      </c>
      <c r="AY199" s="234" t="s">
        <v>124</v>
      </c>
    </row>
    <row r="200" s="13" customFormat="1">
      <c r="A200" s="13"/>
      <c r="B200" s="224"/>
      <c r="C200" s="225"/>
      <c r="D200" s="226" t="s">
        <v>134</v>
      </c>
      <c r="E200" s="227" t="s">
        <v>1</v>
      </c>
      <c r="F200" s="228" t="s">
        <v>223</v>
      </c>
      <c r="G200" s="225"/>
      <c r="H200" s="227" t="s">
        <v>1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134</v>
      </c>
      <c r="AU200" s="234" t="s">
        <v>83</v>
      </c>
      <c r="AV200" s="13" t="s">
        <v>81</v>
      </c>
      <c r="AW200" s="13" t="s">
        <v>32</v>
      </c>
      <c r="AX200" s="13" t="s">
        <v>76</v>
      </c>
      <c r="AY200" s="234" t="s">
        <v>124</v>
      </c>
    </row>
    <row r="201" s="14" customFormat="1">
      <c r="A201" s="14"/>
      <c r="B201" s="235"/>
      <c r="C201" s="236"/>
      <c r="D201" s="226" t="s">
        <v>134</v>
      </c>
      <c r="E201" s="237" t="s">
        <v>1</v>
      </c>
      <c r="F201" s="238" t="s">
        <v>224</v>
      </c>
      <c r="G201" s="236"/>
      <c r="H201" s="239">
        <v>0.157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134</v>
      </c>
      <c r="AU201" s="245" t="s">
        <v>83</v>
      </c>
      <c r="AV201" s="14" t="s">
        <v>83</v>
      </c>
      <c r="AW201" s="14" t="s">
        <v>32</v>
      </c>
      <c r="AX201" s="14" t="s">
        <v>76</v>
      </c>
      <c r="AY201" s="245" t="s">
        <v>124</v>
      </c>
    </row>
    <row r="202" s="13" customFormat="1">
      <c r="A202" s="13"/>
      <c r="B202" s="224"/>
      <c r="C202" s="225"/>
      <c r="D202" s="226" t="s">
        <v>134</v>
      </c>
      <c r="E202" s="227" t="s">
        <v>1</v>
      </c>
      <c r="F202" s="228" t="s">
        <v>225</v>
      </c>
      <c r="G202" s="225"/>
      <c r="H202" s="227" t="s">
        <v>1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134</v>
      </c>
      <c r="AU202" s="234" t="s">
        <v>83</v>
      </c>
      <c r="AV202" s="13" t="s">
        <v>81</v>
      </c>
      <c r="AW202" s="13" t="s">
        <v>32</v>
      </c>
      <c r="AX202" s="13" t="s">
        <v>76</v>
      </c>
      <c r="AY202" s="234" t="s">
        <v>124</v>
      </c>
    </row>
    <row r="203" s="14" customFormat="1">
      <c r="A203" s="14"/>
      <c r="B203" s="235"/>
      <c r="C203" s="236"/>
      <c r="D203" s="226" t="s">
        <v>134</v>
      </c>
      <c r="E203" s="237" t="s">
        <v>1</v>
      </c>
      <c r="F203" s="238" t="s">
        <v>226</v>
      </c>
      <c r="G203" s="236"/>
      <c r="H203" s="239">
        <v>0.22700000000000001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134</v>
      </c>
      <c r="AU203" s="245" t="s">
        <v>83</v>
      </c>
      <c r="AV203" s="14" t="s">
        <v>83</v>
      </c>
      <c r="AW203" s="14" t="s">
        <v>32</v>
      </c>
      <c r="AX203" s="14" t="s">
        <v>76</v>
      </c>
      <c r="AY203" s="245" t="s">
        <v>124</v>
      </c>
    </row>
    <row r="204" s="15" customFormat="1">
      <c r="A204" s="15"/>
      <c r="B204" s="246"/>
      <c r="C204" s="247"/>
      <c r="D204" s="226" t="s">
        <v>134</v>
      </c>
      <c r="E204" s="248" t="s">
        <v>1</v>
      </c>
      <c r="F204" s="249" t="s">
        <v>151</v>
      </c>
      <c r="G204" s="247"/>
      <c r="H204" s="250">
        <v>0.38400000000000001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134</v>
      </c>
      <c r="AU204" s="256" t="s">
        <v>83</v>
      </c>
      <c r="AV204" s="15" t="s">
        <v>132</v>
      </c>
      <c r="AW204" s="15" t="s">
        <v>32</v>
      </c>
      <c r="AX204" s="15" t="s">
        <v>81</v>
      </c>
      <c r="AY204" s="256" t="s">
        <v>124</v>
      </c>
    </row>
    <row r="205" s="2" customFormat="1" ht="44.25" customHeight="1">
      <c r="A205" s="38"/>
      <c r="B205" s="39"/>
      <c r="C205" s="211" t="s">
        <v>231</v>
      </c>
      <c r="D205" s="211" t="s">
        <v>127</v>
      </c>
      <c r="E205" s="212" t="s">
        <v>232</v>
      </c>
      <c r="F205" s="213" t="s">
        <v>233</v>
      </c>
      <c r="G205" s="214" t="s">
        <v>139</v>
      </c>
      <c r="H205" s="215">
        <v>0.38400000000000001</v>
      </c>
      <c r="I205" s="216"/>
      <c r="J205" s="217">
        <f>ROUND(I205*H205,2)</f>
        <v>0</v>
      </c>
      <c r="K205" s="213" t="s">
        <v>131</v>
      </c>
      <c r="L205" s="44"/>
      <c r="M205" s="218" t="s">
        <v>1</v>
      </c>
      <c r="N205" s="219" t="s">
        <v>41</v>
      </c>
      <c r="O205" s="91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2" t="s">
        <v>132</v>
      </c>
      <c r="AT205" s="222" t="s">
        <v>127</v>
      </c>
      <c r="AU205" s="222" t="s">
        <v>83</v>
      </c>
      <c r="AY205" s="17" t="s">
        <v>124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7" t="s">
        <v>81</v>
      </c>
      <c r="BK205" s="223">
        <f>ROUND(I205*H205,2)</f>
        <v>0</v>
      </c>
      <c r="BL205" s="17" t="s">
        <v>132</v>
      </c>
      <c r="BM205" s="222" t="s">
        <v>234</v>
      </c>
    </row>
    <row r="206" s="13" customFormat="1">
      <c r="A206" s="13"/>
      <c r="B206" s="224"/>
      <c r="C206" s="225"/>
      <c r="D206" s="226" t="s">
        <v>134</v>
      </c>
      <c r="E206" s="227" t="s">
        <v>1</v>
      </c>
      <c r="F206" s="228" t="s">
        <v>222</v>
      </c>
      <c r="G206" s="225"/>
      <c r="H206" s="227" t="s">
        <v>1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134</v>
      </c>
      <c r="AU206" s="234" t="s">
        <v>83</v>
      </c>
      <c r="AV206" s="13" t="s">
        <v>81</v>
      </c>
      <c r="AW206" s="13" t="s">
        <v>32</v>
      </c>
      <c r="AX206" s="13" t="s">
        <v>76</v>
      </c>
      <c r="AY206" s="234" t="s">
        <v>124</v>
      </c>
    </row>
    <row r="207" s="13" customFormat="1">
      <c r="A207" s="13"/>
      <c r="B207" s="224"/>
      <c r="C207" s="225"/>
      <c r="D207" s="226" t="s">
        <v>134</v>
      </c>
      <c r="E207" s="227" t="s">
        <v>1</v>
      </c>
      <c r="F207" s="228" t="s">
        <v>223</v>
      </c>
      <c r="G207" s="225"/>
      <c r="H207" s="227" t="s">
        <v>1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134</v>
      </c>
      <c r="AU207" s="234" t="s">
        <v>83</v>
      </c>
      <c r="AV207" s="13" t="s">
        <v>81</v>
      </c>
      <c r="AW207" s="13" t="s">
        <v>32</v>
      </c>
      <c r="AX207" s="13" t="s">
        <v>76</v>
      </c>
      <c r="AY207" s="234" t="s">
        <v>124</v>
      </c>
    </row>
    <row r="208" s="14" customFormat="1">
      <c r="A208" s="14"/>
      <c r="B208" s="235"/>
      <c r="C208" s="236"/>
      <c r="D208" s="226" t="s">
        <v>134</v>
      </c>
      <c r="E208" s="237" t="s">
        <v>1</v>
      </c>
      <c r="F208" s="238" t="s">
        <v>224</v>
      </c>
      <c r="G208" s="236"/>
      <c r="H208" s="239">
        <v>0.157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134</v>
      </c>
      <c r="AU208" s="245" t="s">
        <v>83</v>
      </c>
      <c r="AV208" s="14" t="s">
        <v>83</v>
      </c>
      <c r="AW208" s="14" t="s">
        <v>32</v>
      </c>
      <c r="AX208" s="14" t="s">
        <v>76</v>
      </c>
      <c r="AY208" s="245" t="s">
        <v>124</v>
      </c>
    </row>
    <row r="209" s="13" customFormat="1">
      <c r="A209" s="13"/>
      <c r="B209" s="224"/>
      <c r="C209" s="225"/>
      <c r="D209" s="226" t="s">
        <v>134</v>
      </c>
      <c r="E209" s="227" t="s">
        <v>1</v>
      </c>
      <c r="F209" s="228" t="s">
        <v>225</v>
      </c>
      <c r="G209" s="225"/>
      <c r="H209" s="227" t="s">
        <v>1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134</v>
      </c>
      <c r="AU209" s="234" t="s">
        <v>83</v>
      </c>
      <c r="AV209" s="13" t="s">
        <v>81</v>
      </c>
      <c r="AW209" s="13" t="s">
        <v>32</v>
      </c>
      <c r="AX209" s="13" t="s">
        <v>76</v>
      </c>
      <c r="AY209" s="234" t="s">
        <v>124</v>
      </c>
    </row>
    <row r="210" s="14" customFormat="1">
      <c r="A210" s="14"/>
      <c r="B210" s="235"/>
      <c r="C210" s="236"/>
      <c r="D210" s="226" t="s">
        <v>134</v>
      </c>
      <c r="E210" s="237" t="s">
        <v>1</v>
      </c>
      <c r="F210" s="238" t="s">
        <v>226</v>
      </c>
      <c r="G210" s="236"/>
      <c r="H210" s="239">
        <v>0.22700000000000001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134</v>
      </c>
      <c r="AU210" s="245" t="s">
        <v>83</v>
      </c>
      <c r="AV210" s="14" t="s">
        <v>83</v>
      </c>
      <c r="AW210" s="14" t="s">
        <v>32</v>
      </c>
      <c r="AX210" s="14" t="s">
        <v>76</v>
      </c>
      <c r="AY210" s="245" t="s">
        <v>124</v>
      </c>
    </row>
    <row r="211" s="15" customFormat="1">
      <c r="A211" s="15"/>
      <c r="B211" s="246"/>
      <c r="C211" s="247"/>
      <c r="D211" s="226" t="s">
        <v>134</v>
      </c>
      <c r="E211" s="248" t="s">
        <v>1</v>
      </c>
      <c r="F211" s="249" t="s">
        <v>151</v>
      </c>
      <c r="G211" s="247"/>
      <c r="H211" s="250">
        <v>0.38400000000000001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6" t="s">
        <v>134</v>
      </c>
      <c r="AU211" s="256" t="s">
        <v>83</v>
      </c>
      <c r="AV211" s="15" t="s">
        <v>132</v>
      </c>
      <c r="AW211" s="15" t="s">
        <v>32</v>
      </c>
      <c r="AX211" s="15" t="s">
        <v>81</v>
      </c>
      <c r="AY211" s="256" t="s">
        <v>124</v>
      </c>
    </row>
    <row r="212" s="2" customFormat="1" ht="33" customHeight="1">
      <c r="A212" s="38"/>
      <c r="B212" s="39"/>
      <c r="C212" s="211" t="s">
        <v>235</v>
      </c>
      <c r="D212" s="211" t="s">
        <v>127</v>
      </c>
      <c r="E212" s="212" t="s">
        <v>236</v>
      </c>
      <c r="F212" s="213" t="s">
        <v>237</v>
      </c>
      <c r="G212" s="214" t="s">
        <v>139</v>
      </c>
      <c r="H212" s="215">
        <v>0.38400000000000001</v>
      </c>
      <c r="I212" s="216"/>
      <c r="J212" s="217">
        <f>ROUND(I212*H212,2)</f>
        <v>0</v>
      </c>
      <c r="K212" s="213" t="s">
        <v>131</v>
      </c>
      <c r="L212" s="44"/>
      <c r="M212" s="218" t="s">
        <v>1</v>
      </c>
      <c r="N212" s="219" t="s">
        <v>41</v>
      </c>
      <c r="O212" s="91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2" t="s">
        <v>132</v>
      </c>
      <c r="AT212" s="222" t="s">
        <v>127</v>
      </c>
      <c r="AU212" s="222" t="s">
        <v>83</v>
      </c>
      <c r="AY212" s="17" t="s">
        <v>124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7" t="s">
        <v>81</v>
      </c>
      <c r="BK212" s="223">
        <f>ROUND(I212*H212,2)</f>
        <v>0</v>
      </c>
      <c r="BL212" s="17" t="s">
        <v>132</v>
      </c>
      <c r="BM212" s="222" t="s">
        <v>238</v>
      </c>
    </row>
    <row r="213" s="13" customFormat="1">
      <c r="A213" s="13"/>
      <c r="B213" s="224"/>
      <c r="C213" s="225"/>
      <c r="D213" s="226" t="s">
        <v>134</v>
      </c>
      <c r="E213" s="227" t="s">
        <v>1</v>
      </c>
      <c r="F213" s="228" t="s">
        <v>222</v>
      </c>
      <c r="G213" s="225"/>
      <c r="H213" s="227" t="s">
        <v>1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134</v>
      </c>
      <c r="AU213" s="234" t="s">
        <v>83</v>
      </c>
      <c r="AV213" s="13" t="s">
        <v>81</v>
      </c>
      <c r="AW213" s="13" t="s">
        <v>32</v>
      </c>
      <c r="AX213" s="13" t="s">
        <v>76</v>
      </c>
      <c r="AY213" s="234" t="s">
        <v>124</v>
      </c>
    </row>
    <row r="214" s="13" customFormat="1">
      <c r="A214" s="13"/>
      <c r="B214" s="224"/>
      <c r="C214" s="225"/>
      <c r="D214" s="226" t="s">
        <v>134</v>
      </c>
      <c r="E214" s="227" t="s">
        <v>1</v>
      </c>
      <c r="F214" s="228" t="s">
        <v>223</v>
      </c>
      <c r="G214" s="225"/>
      <c r="H214" s="227" t="s">
        <v>1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134</v>
      </c>
      <c r="AU214" s="234" t="s">
        <v>83</v>
      </c>
      <c r="AV214" s="13" t="s">
        <v>81</v>
      </c>
      <c r="AW214" s="13" t="s">
        <v>32</v>
      </c>
      <c r="AX214" s="13" t="s">
        <v>76</v>
      </c>
      <c r="AY214" s="234" t="s">
        <v>124</v>
      </c>
    </row>
    <row r="215" s="14" customFormat="1">
      <c r="A215" s="14"/>
      <c r="B215" s="235"/>
      <c r="C215" s="236"/>
      <c r="D215" s="226" t="s">
        <v>134</v>
      </c>
      <c r="E215" s="237" t="s">
        <v>1</v>
      </c>
      <c r="F215" s="238" t="s">
        <v>224</v>
      </c>
      <c r="G215" s="236"/>
      <c r="H215" s="239">
        <v>0.157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134</v>
      </c>
      <c r="AU215" s="245" t="s">
        <v>83</v>
      </c>
      <c r="AV215" s="14" t="s">
        <v>83</v>
      </c>
      <c r="AW215" s="14" t="s">
        <v>32</v>
      </c>
      <c r="AX215" s="14" t="s">
        <v>76</v>
      </c>
      <c r="AY215" s="245" t="s">
        <v>124</v>
      </c>
    </row>
    <row r="216" s="13" customFormat="1">
      <c r="A216" s="13"/>
      <c r="B216" s="224"/>
      <c r="C216" s="225"/>
      <c r="D216" s="226" t="s">
        <v>134</v>
      </c>
      <c r="E216" s="227" t="s">
        <v>1</v>
      </c>
      <c r="F216" s="228" t="s">
        <v>225</v>
      </c>
      <c r="G216" s="225"/>
      <c r="H216" s="227" t="s">
        <v>1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134</v>
      </c>
      <c r="AU216" s="234" t="s">
        <v>83</v>
      </c>
      <c r="AV216" s="13" t="s">
        <v>81</v>
      </c>
      <c r="AW216" s="13" t="s">
        <v>32</v>
      </c>
      <c r="AX216" s="13" t="s">
        <v>76</v>
      </c>
      <c r="AY216" s="234" t="s">
        <v>124</v>
      </c>
    </row>
    <row r="217" s="14" customFormat="1">
      <c r="A217" s="14"/>
      <c r="B217" s="235"/>
      <c r="C217" s="236"/>
      <c r="D217" s="226" t="s">
        <v>134</v>
      </c>
      <c r="E217" s="237" t="s">
        <v>1</v>
      </c>
      <c r="F217" s="238" t="s">
        <v>226</v>
      </c>
      <c r="G217" s="236"/>
      <c r="H217" s="239">
        <v>0.22700000000000001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134</v>
      </c>
      <c r="AU217" s="245" t="s">
        <v>83</v>
      </c>
      <c r="AV217" s="14" t="s">
        <v>83</v>
      </c>
      <c r="AW217" s="14" t="s">
        <v>32</v>
      </c>
      <c r="AX217" s="14" t="s">
        <v>76</v>
      </c>
      <c r="AY217" s="245" t="s">
        <v>124</v>
      </c>
    </row>
    <row r="218" s="15" customFormat="1">
      <c r="A218" s="15"/>
      <c r="B218" s="246"/>
      <c r="C218" s="247"/>
      <c r="D218" s="226" t="s">
        <v>134</v>
      </c>
      <c r="E218" s="248" t="s">
        <v>1</v>
      </c>
      <c r="F218" s="249" t="s">
        <v>151</v>
      </c>
      <c r="G218" s="247"/>
      <c r="H218" s="250">
        <v>0.38400000000000001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6" t="s">
        <v>134</v>
      </c>
      <c r="AU218" s="256" t="s">
        <v>83</v>
      </c>
      <c r="AV218" s="15" t="s">
        <v>132</v>
      </c>
      <c r="AW218" s="15" t="s">
        <v>32</v>
      </c>
      <c r="AX218" s="15" t="s">
        <v>81</v>
      </c>
      <c r="AY218" s="256" t="s">
        <v>124</v>
      </c>
    </row>
    <row r="219" s="2" customFormat="1" ht="37.8" customHeight="1">
      <c r="A219" s="38"/>
      <c r="B219" s="39"/>
      <c r="C219" s="211" t="s">
        <v>7</v>
      </c>
      <c r="D219" s="211" t="s">
        <v>127</v>
      </c>
      <c r="E219" s="212" t="s">
        <v>239</v>
      </c>
      <c r="F219" s="213" t="s">
        <v>240</v>
      </c>
      <c r="G219" s="214" t="s">
        <v>139</v>
      </c>
      <c r="H219" s="215">
        <v>0.157</v>
      </c>
      <c r="I219" s="216"/>
      <c r="J219" s="217">
        <f>ROUND(I219*H219,2)</f>
        <v>0</v>
      </c>
      <c r="K219" s="213" t="s">
        <v>131</v>
      </c>
      <c r="L219" s="44"/>
      <c r="M219" s="218" t="s">
        <v>1</v>
      </c>
      <c r="N219" s="219" t="s">
        <v>41</v>
      </c>
      <c r="O219" s="91"/>
      <c r="P219" s="220">
        <f>O219*H219</f>
        <v>0</v>
      </c>
      <c r="Q219" s="220">
        <v>0.020199999999999999</v>
      </c>
      <c r="R219" s="220">
        <f>Q219*H219</f>
        <v>0.0031714</v>
      </c>
      <c r="S219" s="220">
        <v>0</v>
      </c>
      <c r="T219" s="221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2" t="s">
        <v>132</v>
      </c>
      <c r="AT219" s="222" t="s">
        <v>127</v>
      </c>
      <c r="AU219" s="222" t="s">
        <v>83</v>
      </c>
      <c r="AY219" s="17" t="s">
        <v>124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81</v>
      </c>
      <c r="BK219" s="223">
        <f>ROUND(I219*H219,2)</f>
        <v>0</v>
      </c>
      <c r="BL219" s="17" t="s">
        <v>132</v>
      </c>
      <c r="BM219" s="222" t="s">
        <v>241</v>
      </c>
    </row>
    <row r="220" s="13" customFormat="1">
      <c r="A220" s="13"/>
      <c r="B220" s="224"/>
      <c r="C220" s="225"/>
      <c r="D220" s="226" t="s">
        <v>134</v>
      </c>
      <c r="E220" s="227" t="s">
        <v>1</v>
      </c>
      <c r="F220" s="228" t="s">
        <v>242</v>
      </c>
      <c r="G220" s="225"/>
      <c r="H220" s="227" t="s">
        <v>1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134</v>
      </c>
      <c r="AU220" s="234" t="s">
        <v>83</v>
      </c>
      <c r="AV220" s="13" t="s">
        <v>81</v>
      </c>
      <c r="AW220" s="13" t="s">
        <v>32</v>
      </c>
      <c r="AX220" s="13" t="s">
        <v>76</v>
      </c>
      <c r="AY220" s="234" t="s">
        <v>124</v>
      </c>
    </row>
    <row r="221" s="14" customFormat="1">
      <c r="A221" s="14"/>
      <c r="B221" s="235"/>
      <c r="C221" s="236"/>
      <c r="D221" s="226" t="s">
        <v>134</v>
      </c>
      <c r="E221" s="237" t="s">
        <v>1</v>
      </c>
      <c r="F221" s="238" t="s">
        <v>224</v>
      </c>
      <c r="G221" s="236"/>
      <c r="H221" s="239">
        <v>0.157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134</v>
      </c>
      <c r="AU221" s="245" t="s">
        <v>83</v>
      </c>
      <c r="AV221" s="14" t="s">
        <v>83</v>
      </c>
      <c r="AW221" s="14" t="s">
        <v>32</v>
      </c>
      <c r="AX221" s="14" t="s">
        <v>81</v>
      </c>
      <c r="AY221" s="245" t="s">
        <v>124</v>
      </c>
    </row>
    <row r="222" s="2" customFormat="1" ht="21.75" customHeight="1">
      <c r="A222" s="38"/>
      <c r="B222" s="39"/>
      <c r="C222" s="211" t="s">
        <v>243</v>
      </c>
      <c r="D222" s="211" t="s">
        <v>127</v>
      </c>
      <c r="E222" s="212" t="s">
        <v>244</v>
      </c>
      <c r="F222" s="213" t="s">
        <v>245</v>
      </c>
      <c r="G222" s="214" t="s">
        <v>196</v>
      </c>
      <c r="H222" s="215">
        <v>0.10000000000000001</v>
      </c>
      <c r="I222" s="216"/>
      <c r="J222" s="217">
        <f>ROUND(I222*H222,2)</f>
        <v>0</v>
      </c>
      <c r="K222" s="213" t="s">
        <v>131</v>
      </c>
      <c r="L222" s="44"/>
      <c r="M222" s="218" t="s">
        <v>1</v>
      </c>
      <c r="N222" s="219" t="s">
        <v>41</v>
      </c>
      <c r="O222" s="91"/>
      <c r="P222" s="220">
        <f>O222*H222</f>
        <v>0</v>
      </c>
      <c r="Q222" s="220">
        <v>1.06277</v>
      </c>
      <c r="R222" s="220">
        <f>Q222*H222</f>
        <v>0.10627700000000001</v>
      </c>
      <c r="S222" s="220">
        <v>0</v>
      </c>
      <c r="T222" s="221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2" t="s">
        <v>132</v>
      </c>
      <c r="AT222" s="222" t="s">
        <v>127</v>
      </c>
      <c r="AU222" s="222" t="s">
        <v>83</v>
      </c>
      <c r="AY222" s="17" t="s">
        <v>124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7" t="s">
        <v>81</v>
      </c>
      <c r="BK222" s="223">
        <f>ROUND(I222*H222,2)</f>
        <v>0</v>
      </c>
      <c r="BL222" s="17" t="s">
        <v>132</v>
      </c>
      <c r="BM222" s="222" t="s">
        <v>246</v>
      </c>
    </row>
    <row r="223" s="14" customFormat="1">
      <c r="A223" s="14"/>
      <c r="B223" s="235"/>
      <c r="C223" s="236"/>
      <c r="D223" s="226" t="s">
        <v>134</v>
      </c>
      <c r="E223" s="237" t="s">
        <v>1</v>
      </c>
      <c r="F223" s="238" t="s">
        <v>247</v>
      </c>
      <c r="G223" s="236"/>
      <c r="H223" s="239">
        <v>0.10000000000000001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134</v>
      </c>
      <c r="AU223" s="245" t="s">
        <v>83</v>
      </c>
      <c r="AV223" s="14" t="s">
        <v>83</v>
      </c>
      <c r="AW223" s="14" t="s">
        <v>32</v>
      </c>
      <c r="AX223" s="14" t="s">
        <v>81</v>
      </c>
      <c r="AY223" s="245" t="s">
        <v>124</v>
      </c>
    </row>
    <row r="224" s="2" customFormat="1" ht="33" customHeight="1">
      <c r="A224" s="38"/>
      <c r="B224" s="39"/>
      <c r="C224" s="211" t="s">
        <v>248</v>
      </c>
      <c r="D224" s="211" t="s">
        <v>127</v>
      </c>
      <c r="E224" s="212" t="s">
        <v>249</v>
      </c>
      <c r="F224" s="213" t="s">
        <v>250</v>
      </c>
      <c r="G224" s="214" t="s">
        <v>145</v>
      </c>
      <c r="H224" s="215">
        <v>6.3979999999999997</v>
      </c>
      <c r="I224" s="216"/>
      <c r="J224" s="217">
        <f>ROUND(I224*H224,2)</f>
        <v>0</v>
      </c>
      <c r="K224" s="213" t="s">
        <v>131</v>
      </c>
      <c r="L224" s="44"/>
      <c r="M224" s="218" t="s">
        <v>1</v>
      </c>
      <c r="N224" s="219" t="s">
        <v>41</v>
      </c>
      <c r="O224" s="91"/>
      <c r="P224" s="220">
        <f>O224*H224</f>
        <v>0</v>
      </c>
      <c r="Q224" s="220">
        <v>0.00022000000000000001</v>
      </c>
      <c r="R224" s="220">
        <f>Q224*H224</f>
        <v>0.00140756</v>
      </c>
      <c r="S224" s="220">
        <v>0</v>
      </c>
      <c r="T224" s="221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2" t="s">
        <v>132</v>
      </c>
      <c r="AT224" s="222" t="s">
        <v>127</v>
      </c>
      <c r="AU224" s="222" t="s">
        <v>83</v>
      </c>
      <c r="AY224" s="17" t="s">
        <v>124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7" t="s">
        <v>81</v>
      </c>
      <c r="BK224" s="223">
        <f>ROUND(I224*H224,2)</f>
        <v>0</v>
      </c>
      <c r="BL224" s="17" t="s">
        <v>132</v>
      </c>
      <c r="BM224" s="222" t="s">
        <v>251</v>
      </c>
    </row>
    <row r="225" s="13" customFormat="1">
      <c r="A225" s="13"/>
      <c r="B225" s="224"/>
      <c r="C225" s="225"/>
      <c r="D225" s="226" t="s">
        <v>134</v>
      </c>
      <c r="E225" s="227" t="s">
        <v>1</v>
      </c>
      <c r="F225" s="228" t="s">
        <v>252</v>
      </c>
      <c r="G225" s="225"/>
      <c r="H225" s="227" t="s">
        <v>1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134</v>
      </c>
      <c r="AU225" s="234" t="s">
        <v>83</v>
      </c>
      <c r="AV225" s="13" t="s">
        <v>81</v>
      </c>
      <c r="AW225" s="13" t="s">
        <v>32</v>
      </c>
      <c r="AX225" s="13" t="s">
        <v>76</v>
      </c>
      <c r="AY225" s="234" t="s">
        <v>124</v>
      </c>
    </row>
    <row r="226" s="14" customFormat="1">
      <c r="A226" s="14"/>
      <c r="B226" s="235"/>
      <c r="C226" s="236"/>
      <c r="D226" s="226" t="s">
        <v>134</v>
      </c>
      <c r="E226" s="237" t="s">
        <v>1</v>
      </c>
      <c r="F226" s="238" t="s">
        <v>148</v>
      </c>
      <c r="G226" s="236"/>
      <c r="H226" s="239">
        <v>2.613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134</v>
      </c>
      <c r="AU226" s="245" t="s">
        <v>83</v>
      </c>
      <c r="AV226" s="14" t="s">
        <v>83</v>
      </c>
      <c r="AW226" s="14" t="s">
        <v>32</v>
      </c>
      <c r="AX226" s="14" t="s">
        <v>76</v>
      </c>
      <c r="AY226" s="245" t="s">
        <v>124</v>
      </c>
    </row>
    <row r="227" s="13" customFormat="1">
      <c r="A227" s="13"/>
      <c r="B227" s="224"/>
      <c r="C227" s="225"/>
      <c r="D227" s="226" t="s">
        <v>134</v>
      </c>
      <c r="E227" s="227" t="s">
        <v>1</v>
      </c>
      <c r="F227" s="228" t="s">
        <v>253</v>
      </c>
      <c r="G227" s="225"/>
      <c r="H227" s="227" t="s">
        <v>1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134</v>
      </c>
      <c r="AU227" s="234" t="s">
        <v>83</v>
      </c>
      <c r="AV227" s="13" t="s">
        <v>81</v>
      </c>
      <c r="AW227" s="13" t="s">
        <v>32</v>
      </c>
      <c r="AX227" s="13" t="s">
        <v>76</v>
      </c>
      <c r="AY227" s="234" t="s">
        <v>124</v>
      </c>
    </row>
    <row r="228" s="14" customFormat="1">
      <c r="A228" s="14"/>
      <c r="B228" s="235"/>
      <c r="C228" s="236"/>
      <c r="D228" s="226" t="s">
        <v>134</v>
      </c>
      <c r="E228" s="237" t="s">
        <v>1</v>
      </c>
      <c r="F228" s="238" t="s">
        <v>150</v>
      </c>
      <c r="G228" s="236"/>
      <c r="H228" s="239">
        <v>3.7850000000000001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134</v>
      </c>
      <c r="AU228" s="245" t="s">
        <v>83</v>
      </c>
      <c r="AV228" s="14" t="s">
        <v>83</v>
      </c>
      <c r="AW228" s="14" t="s">
        <v>32</v>
      </c>
      <c r="AX228" s="14" t="s">
        <v>76</v>
      </c>
      <c r="AY228" s="245" t="s">
        <v>124</v>
      </c>
    </row>
    <row r="229" s="15" customFormat="1">
      <c r="A229" s="15"/>
      <c r="B229" s="246"/>
      <c r="C229" s="247"/>
      <c r="D229" s="226" t="s">
        <v>134</v>
      </c>
      <c r="E229" s="248" t="s">
        <v>1</v>
      </c>
      <c r="F229" s="249" t="s">
        <v>151</v>
      </c>
      <c r="G229" s="247"/>
      <c r="H229" s="250">
        <v>6.3979999999999997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6" t="s">
        <v>134</v>
      </c>
      <c r="AU229" s="256" t="s">
        <v>83</v>
      </c>
      <c r="AV229" s="15" t="s">
        <v>132</v>
      </c>
      <c r="AW229" s="15" t="s">
        <v>32</v>
      </c>
      <c r="AX229" s="15" t="s">
        <v>81</v>
      </c>
      <c r="AY229" s="256" t="s">
        <v>124</v>
      </c>
    </row>
    <row r="230" s="2" customFormat="1" ht="37.8" customHeight="1">
      <c r="A230" s="38"/>
      <c r="B230" s="39"/>
      <c r="C230" s="211" t="s">
        <v>254</v>
      </c>
      <c r="D230" s="211" t="s">
        <v>127</v>
      </c>
      <c r="E230" s="212" t="s">
        <v>255</v>
      </c>
      <c r="F230" s="213" t="s">
        <v>256</v>
      </c>
      <c r="G230" s="214" t="s">
        <v>257</v>
      </c>
      <c r="H230" s="215">
        <v>20</v>
      </c>
      <c r="I230" s="216"/>
      <c r="J230" s="217">
        <f>ROUND(I230*H230,2)</f>
        <v>0</v>
      </c>
      <c r="K230" s="213" t="s">
        <v>131</v>
      </c>
      <c r="L230" s="44"/>
      <c r="M230" s="218" t="s">
        <v>1</v>
      </c>
      <c r="N230" s="219" t="s">
        <v>41</v>
      </c>
      <c r="O230" s="91"/>
      <c r="P230" s="220">
        <f>O230*H230</f>
        <v>0</v>
      </c>
      <c r="Q230" s="220">
        <v>0.00040999999999999999</v>
      </c>
      <c r="R230" s="220">
        <f>Q230*H230</f>
        <v>0.008199999999999999</v>
      </c>
      <c r="S230" s="220">
        <v>0</v>
      </c>
      <c r="T230" s="22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2" t="s">
        <v>132</v>
      </c>
      <c r="AT230" s="222" t="s">
        <v>127</v>
      </c>
      <c r="AU230" s="222" t="s">
        <v>83</v>
      </c>
      <c r="AY230" s="17" t="s">
        <v>124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7" t="s">
        <v>81</v>
      </c>
      <c r="BK230" s="223">
        <f>ROUND(I230*H230,2)</f>
        <v>0</v>
      </c>
      <c r="BL230" s="17" t="s">
        <v>132</v>
      </c>
      <c r="BM230" s="222" t="s">
        <v>258</v>
      </c>
    </row>
    <row r="231" s="13" customFormat="1">
      <c r="A231" s="13"/>
      <c r="B231" s="224"/>
      <c r="C231" s="225"/>
      <c r="D231" s="226" t="s">
        <v>134</v>
      </c>
      <c r="E231" s="227" t="s">
        <v>1</v>
      </c>
      <c r="F231" s="228" t="s">
        <v>259</v>
      </c>
      <c r="G231" s="225"/>
      <c r="H231" s="227" t="s">
        <v>1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134</v>
      </c>
      <c r="AU231" s="234" t="s">
        <v>83</v>
      </c>
      <c r="AV231" s="13" t="s">
        <v>81</v>
      </c>
      <c r="AW231" s="13" t="s">
        <v>32</v>
      </c>
      <c r="AX231" s="13" t="s">
        <v>76</v>
      </c>
      <c r="AY231" s="234" t="s">
        <v>124</v>
      </c>
    </row>
    <row r="232" s="14" customFormat="1">
      <c r="A232" s="14"/>
      <c r="B232" s="235"/>
      <c r="C232" s="236"/>
      <c r="D232" s="226" t="s">
        <v>134</v>
      </c>
      <c r="E232" s="237" t="s">
        <v>1</v>
      </c>
      <c r="F232" s="238" t="s">
        <v>235</v>
      </c>
      <c r="G232" s="236"/>
      <c r="H232" s="239">
        <v>20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134</v>
      </c>
      <c r="AU232" s="245" t="s">
        <v>83</v>
      </c>
      <c r="AV232" s="14" t="s">
        <v>83</v>
      </c>
      <c r="AW232" s="14" t="s">
        <v>32</v>
      </c>
      <c r="AX232" s="14" t="s">
        <v>81</v>
      </c>
      <c r="AY232" s="245" t="s">
        <v>124</v>
      </c>
    </row>
    <row r="233" s="12" customFormat="1" ht="22.8" customHeight="1">
      <c r="A233" s="12"/>
      <c r="B233" s="195"/>
      <c r="C233" s="196"/>
      <c r="D233" s="197" t="s">
        <v>75</v>
      </c>
      <c r="E233" s="209" t="s">
        <v>174</v>
      </c>
      <c r="F233" s="209" t="s">
        <v>260</v>
      </c>
      <c r="G233" s="196"/>
      <c r="H233" s="196"/>
      <c r="I233" s="199"/>
      <c r="J233" s="210">
        <f>BK233</f>
        <v>0</v>
      </c>
      <c r="K233" s="196"/>
      <c r="L233" s="201"/>
      <c r="M233" s="202"/>
      <c r="N233" s="203"/>
      <c r="O233" s="203"/>
      <c r="P233" s="204">
        <f>SUM(P234:P287)</f>
        <v>0</v>
      </c>
      <c r="Q233" s="203"/>
      <c r="R233" s="204">
        <f>SUM(R234:R287)</f>
        <v>0.0012000000000000001</v>
      </c>
      <c r="S233" s="203"/>
      <c r="T233" s="205">
        <f>SUM(T234:T287)</f>
        <v>8.4691800000000015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6" t="s">
        <v>81</v>
      </c>
      <c r="AT233" s="207" t="s">
        <v>75</v>
      </c>
      <c r="AU233" s="207" t="s">
        <v>81</v>
      </c>
      <c r="AY233" s="206" t="s">
        <v>124</v>
      </c>
      <c r="BK233" s="208">
        <f>SUM(BK234:BK287)</f>
        <v>0</v>
      </c>
    </row>
    <row r="234" s="2" customFormat="1" ht="37.8" customHeight="1">
      <c r="A234" s="38"/>
      <c r="B234" s="39"/>
      <c r="C234" s="211" t="s">
        <v>217</v>
      </c>
      <c r="D234" s="211" t="s">
        <v>127</v>
      </c>
      <c r="E234" s="212" t="s">
        <v>261</v>
      </c>
      <c r="F234" s="213" t="s">
        <v>262</v>
      </c>
      <c r="G234" s="214" t="s">
        <v>145</v>
      </c>
      <c r="H234" s="215">
        <v>10</v>
      </c>
      <c r="I234" s="216"/>
      <c r="J234" s="217">
        <f>ROUND(I234*H234,2)</f>
        <v>0</v>
      </c>
      <c r="K234" s="213" t="s">
        <v>131</v>
      </c>
      <c r="L234" s="44"/>
      <c r="M234" s="218" t="s">
        <v>1</v>
      </c>
      <c r="N234" s="219" t="s">
        <v>41</v>
      </c>
      <c r="O234" s="91"/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2" t="s">
        <v>132</v>
      </c>
      <c r="AT234" s="222" t="s">
        <v>127</v>
      </c>
      <c r="AU234" s="222" t="s">
        <v>83</v>
      </c>
      <c r="AY234" s="17" t="s">
        <v>124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7" t="s">
        <v>81</v>
      </c>
      <c r="BK234" s="223">
        <f>ROUND(I234*H234,2)</f>
        <v>0</v>
      </c>
      <c r="BL234" s="17" t="s">
        <v>132</v>
      </c>
      <c r="BM234" s="222" t="s">
        <v>263</v>
      </c>
    </row>
    <row r="235" s="14" customFormat="1">
      <c r="A235" s="14"/>
      <c r="B235" s="235"/>
      <c r="C235" s="236"/>
      <c r="D235" s="226" t="s">
        <v>134</v>
      </c>
      <c r="E235" s="237" t="s">
        <v>1</v>
      </c>
      <c r="F235" s="238" t="s">
        <v>264</v>
      </c>
      <c r="G235" s="236"/>
      <c r="H235" s="239">
        <v>10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134</v>
      </c>
      <c r="AU235" s="245" t="s">
        <v>83</v>
      </c>
      <c r="AV235" s="14" t="s">
        <v>83</v>
      </c>
      <c r="AW235" s="14" t="s">
        <v>32</v>
      </c>
      <c r="AX235" s="14" t="s">
        <v>81</v>
      </c>
      <c r="AY235" s="245" t="s">
        <v>124</v>
      </c>
    </row>
    <row r="236" s="2" customFormat="1" ht="37.8" customHeight="1">
      <c r="A236" s="38"/>
      <c r="B236" s="39"/>
      <c r="C236" s="211" t="s">
        <v>265</v>
      </c>
      <c r="D236" s="211" t="s">
        <v>127</v>
      </c>
      <c r="E236" s="212" t="s">
        <v>266</v>
      </c>
      <c r="F236" s="213" t="s">
        <v>267</v>
      </c>
      <c r="G236" s="214" t="s">
        <v>145</v>
      </c>
      <c r="H236" s="215">
        <v>30</v>
      </c>
      <c r="I236" s="216"/>
      <c r="J236" s="217">
        <f>ROUND(I236*H236,2)</f>
        <v>0</v>
      </c>
      <c r="K236" s="213" t="s">
        <v>131</v>
      </c>
      <c r="L236" s="44"/>
      <c r="M236" s="218" t="s">
        <v>1</v>
      </c>
      <c r="N236" s="219" t="s">
        <v>41</v>
      </c>
      <c r="O236" s="91"/>
      <c r="P236" s="220">
        <f>O236*H236</f>
        <v>0</v>
      </c>
      <c r="Q236" s="220">
        <v>4.0000000000000003E-05</v>
      </c>
      <c r="R236" s="220">
        <f>Q236*H236</f>
        <v>0.0012000000000000001</v>
      </c>
      <c r="S236" s="220">
        <v>0</v>
      </c>
      <c r="T236" s="221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2" t="s">
        <v>132</v>
      </c>
      <c r="AT236" s="222" t="s">
        <v>127</v>
      </c>
      <c r="AU236" s="222" t="s">
        <v>83</v>
      </c>
      <c r="AY236" s="17" t="s">
        <v>124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7" t="s">
        <v>81</v>
      </c>
      <c r="BK236" s="223">
        <f>ROUND(I236*H236,2)</f>
        <v>0</v>
      </c>
      <c r="BL236" s="17" t="s">
        <v>132</v>
      </c>
      <c r="BM236" s="222" t="s">
        <v>268</v>
      </c>
    </row>
    <row r="237" s="2" customFormat="1" ht="24.15" customHeight="1">
      <c r="A237" s="38"/>
      <c r="B237" s="39"/>
      <c r="C237" s="211" t="s">
        <v>269</v>
      </c>
      <c r="D237" s="211" t="s">
        <v>127</v>
      </c>
      <c r="E237" s="212" t="s">
        <v>270</v>
      </c>
      <c r="F237" s="213" t="s">
        <v>271</v>
      </c>
      <c r="G237" s="214" t="s">
        <v>139</v>
      </c>
      <c r="H237" s="215">
        <v>0.76800000000000002</v>
      </c>
      <c r="I237" s="216"/>
      <c r="J237" s="217">
        <f>ROUND(I237*H237,2)</f>
        <v>0</v>
      </c>
      <c r="K237" s="213" t="s">
        <v>131</v>
      </c>
      <c r="L237" s="44"/>
      <c r="M237" s="218" t="s">
        <v>1</v>
      </c>
      <c r="N237" s="219" t="s">
        <v>41</v>
      </c>
      <c r="O237" s="91"/>
      <c r="P237" s="220">
        <f>O237*H237</f>
        <v>0</v>
      </c>
      <c r="Q237" s="220">
        <v>0</v>
      </c>
      <c r="R237" s="220">
        <f>Q237*H237</f>
        <v>0</v>
      </c>
      <c r="S237" s="220">
        <v>2.3999999999999999</v>
      </c>
      <c r="T237" s="221">
        <f>S237*H237</f>
        <v>1.8432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2" t="s">
        <v>132</v>
      </c>
      <c r="AT237" s="222" t="s">
        <v>127</v>
      </c>
      <c r="AU237" s="222" t="s">
        <v>83</v>
      </c>
      <c r="AY237" s="17" t="s">
        <v>124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7" t="s">
        <v>81</v>
      </c>
      <c r="BK237" s="223">
        <f>ROUND(I237*H237,2)</f>
        <v>0</v>
      </c>
      <c r="BL237" s="17" t="s">
        <v>132</v>
      </c>
      <c r="BM237" s="222" t="s">
        <v>272</v>
      </c>
    </row>
    <row r="238" s="13" customFormat="1">
      <c r="A238" s="13"/>
      <c r="B238" s="224"/>
      <c r="C238" s="225"/>
      <c r="D238" s="226" t="s">
        <v>134</v>
      </c>
      <c r="E238" s="227" t="s">
        <v>1</v>
      </c>
      <c r="F238" s="228" t="s">
        <v>273</v>
      </c>
      <c r="G238" s="225"/>
      <c r="H238" s="227" t="s">
        <v>1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134</v>
      </c>
      <c r="AU238" s="234" t="s">
        <v>83</v>
      </c>
      <c r="AV238" s="13" t="s">
        <v>81</v>
      </c>
      <c r="AW238" s="13" t="s">
        <v>32</v>
      </c>
      <c r="AX238" s="13" t="s">
        <v>76</v>
      </c>
      <c r="AY238" s="234" t="s">
        <v>124</v>
      </c>
    </row>
    <row r="239" s="14" customFormat="1">
      <c r="A239" s="14"/>
      <c r="B239" s="235"/>
      <c r="C239" s="236"/>
      <c r="D239" s="226" t="s">
        <v>134</v>
      </c>
      <c r="E239" s="237" t="s">
        <v>1</v>
      </c>
      <c r="F239" s="238" t="s">
        <v>274</v>
      </c>
      <c r="G239" s="236"/>
      <c r="H239" s="239">
        <v>0.26100000000000001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134</v>
      </c>
      <c r="AU239" s="245" t="s">
        <v>83</v>
      </c>
      <c r="AV239" s="14" t="s">
        <v>83</v>
      </c>
      <c r="AW239" s="14" t="s">
        <v>32</v>
      </c>
      <c r="AX239" s="14" t="s">
        <v>76</v>
      </c>
      <c r="AY239" s="245" t="s">
        <v>124</v>
      </c>
    </row>
    <row r="240" s="13" customFormat="1">
      <c r="A240" s="13"/>
      <c r="B240" s="224"/>
      <c r="C240" s="225"/>
      <c r="D240" s="226" t="s">
        <v>134</v>
      </c>
      <c r="E240" s="227" t="s">
        <v>1</v>
      </c>
      <c r="F240" s="228" t="s">
        <v>275</v>
      </c>
      <c r="G240" s="225"/>
      <c r="H240" s="227" t="s">
        <v>1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134</v>
      </c>
      <c r="AU240" s="234" t="s">
        <v>83</v>
      </c>
      <c r="AV240" s="13" t="s">
        <v>81</v>
      </c>
      <c r="AW240" s="13" t="s">
        <v>32</v>
      </c>
      <c r="AX240" s="13" t="s">
        <v>76</v>
      </c>
      <c r="AY240" s="234" t="s">
        <v>124</v>
      </c>
    </row>
    <row r="241" s="14" customFormat="1">
      <c r="A241" s="14"/>
      <c r="B241" s="235"/>
      <c r="C241" s="236"/>
      <c r="D241" s="226" t="s">
        <v>134</v>
      </c>
      <c r="E241" s="237" t="s">
        <v>1</v>
      </c>
      <c r="F241" s="238" t="s">
        <v>276</v>
      </c>
      <c r="G241" s="236"/>
      <c r="H241" s="239">
        <v>0.379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134</v>
      </c>
      <c r="AU241" s="245" t="s">
        <v>83</v>
      </c>
      <c r="AV241" s="14" t="s">
        <v>83</v>
      </c>
      <c r="AW241" s="14" t="s">
        <v>32</v>
      </c>
      <c r="AX241" s="14" t="s">
        <v>76</v>
      </c>
      <c r="AY241" s="245" t="s">
        <v>124</v>
      </c>
    </row>
    <row r="242" s="15" customFormat="1">
      <c r="A242" s="15"/>
      <c r="B242" s="246"/>
      <c r="C242" s="247"/>
      <c r="D242" s="226" t="s">
        <v>134</v>
      </c>
      <c r="E242" s="248" t="s">
        <v>1</v>
      </c>
      <c r="F242" s="249" t="s">
        <v>151</v>
      </c>
      <c r="G242" s="247"/>
      <c r="H242" s="250">
        <v>0.64000000000000001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6" t="s">
        <v>134</v>
      </c>
      <c r="AU242" s="256" t="s">
        <v>83</v>
      </c>
      <c r="AV242" s="15" t="s">
        <v>132</v>
      </c>
      <c r="AW242" s="15" t="s">
        <v>32</v>
      </c>
      <c r="AX242" s="15" t="s">
        <v>81</v>
      </c>
      <c r="AY242" s="256" t="s">
        <v>124</v>
      </c>
    </row>
    <row r="243" s="14" customFormat="1">
      <c r="A243" s="14"/>
      <c r="B243" s="235"/>
      <c r="C243" s="236"/>
      <c r="D243" s="226" t="s">
        <v>134</v>
      </c>
      <c r="E243" s="236"/>
      <c r="F243" s="238" t="s">
        <v>277</v>
      </c>
      <c r="G243" s="236"/>
      <c r="H243" s="239">
        <v>0.76800000000000002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134</v>
      </c>
      <c r="AU243" s="245" t="s">
        <v>83</v>
      </c>
      <c r="AV243" s="14" t="s">
        <v>83</v>
      </c>
      <c r="AW243" s="14" t="s">
        <v>4</v>
      </c>
      <c r="AX243" s="14" t="s">
        <v>81</v>
      </c>
      <c r="AY243" s="245" t="s">
        <v>124</v>
      </c>
    </row>
    <row r="244" s="2" customFormat="1" ht="24.15" customHeight="1">
      <c r="A244" s="38"/>
      <c r="B244" s="39"/>
      <c r="C244" s="211" t="s">
        <v>278</v>
      </c>
      <c r="D244" s="211" t="s">
        <v>127</v>
      </c>
      <c r="E244" s="212" t="s">
        <v>279</v>
      </c>
      <c r="F244" s="213" t="s">
        <v>271</v>
      </c>
      <c r="G244" s="214" t="s">
        <v>145</v>
      </c>
      <c r="H244" s="215">
        <v>7.6779999999999999</v>
      </c>
      <c r="I244" s="216"/>
      <c r="J244" s="217">
        <f>ROUND(I244*H244,2)</f>
        <v>0</v>
      </c>
      <c r="K244" s="213" t="s">
        <v>1</v>
      </c>
      <c r="L244" s="44"/>
      <c r="M244" s="218" t="s">
        <v>1</v>
      </c>
      <c r="N244" s="219" t="s">
        <v>41</v>
      </c>
      <c r="O244" s="91"/>
      <c r="P244" s="220">
        <f>O244*H244</f>
        <v>0</v>
      </c>
      <c r="Q244" s="220">
        <v>0</v>
      </c>
      <c r="R244" s="220">
        <f>Q244*H244</f>
        <v>0</v>
      </c>
      <c r="S244" s="220">
        <v>0.20000000000000001</v>
      </c>
      <c r="T244" s="221">
        <f>S244*H244</f>
        <v>1.5356000000000001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2" t="s">
        <v>132</v>
      </c>
      <c r="AT244" s="222" t="s">
        <v>127</v>
      </c>
      <c r="AU244" s="222" t="s">
        <v>83</v>
      </c>
      <c r="AY244" s="17" t="s">
        <v>124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7" t="s">
        <v>81</v>
      </c>
      <c r="BK244" s="223">
        <f>ROUND(I244*H244,2)</f>
        <v>0</v>
      </c>
      <c r="BL244" s="17" t="s">
        <v>132</v>
      </c>
      <c r="BM244" s="222" t="s">
        <v>280</v>
      </c>
    </row>
    <row r="245" s="13" customFormat="1">
      <c r="A245" s="13"/>
      <c r="B245" s="224"/>
      <c r="C245" s="225"/>
      <c r="D245" s="226" t="s">
        <v>134</v>
      </c>
      <c r="E245" s="227" t="s">
        <v>1</v>
      </c>
      <c r="F245" s="228" t="s">
        <v>273</v>
      </c>
      <c r="G245" s="225"/>
      <c r="H245" s="227" t="s">
        <v>1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134</v>
      </c>
      <c r="AU245" s="234" t="s">
        <v>83</v>
      </c>
      <c r="AV245" s="13" t="s">
        <v>81</v>
      </c>
      <c r="AW245" s="13" t="s">
        <v>32</v>
      </c>
      <c r="AX245" s="13" t="s">
        <v>76</v>
      </c>
      <c r="AY245" s="234" t="s">
        <v>124</v>
      </c>
    </row>
    <row r="246" s="14" customFormat="1">
      <c r="A246" s="14"/>
      <c r="B246" s="235"/>
      <c r="C246" s="236"/>
      <c r="D246" s="226" t="s">
        <v>134</v>
      </c>
      <c r="E246" s="237" t="s">
        <v>1</v>
      </c>
      <c r="F246" s="238" t="s">
        <v>148</v>
      </c>
      <c r="G246" s="236"/>
      <c r="H246" s="239">
        <v>2.613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134</v>
      </c>
      <c r="AU246" s="245" t="s">
        <v>83</v>
      </c>
      <c r="AV246" s="14" t="s">
        <v>83</v>
      </c>
      <c r="AW246" s="14" t="s">
        <v>32</v>
      </c>
      <c r="AX246" s="14" t="s">
        <v>76</v>
      </c>
      <c r="AY246" s="245" t="s">
        <v>124</v>
      </c>
    </row>
    <row r="247" s="13" customFormat="1">
      <c r="A247" s="13"/>
      <c r="B247" s="224"/>
      <c r="C247" s="225"/>
      <c r="D247" s="226" t="s">
        <v>134</v>
      </c>
      <c r="E247" s="227" t="s">
        <v>1</v>
      </c>
      <c r="F247" s="228" t="s">
        <v>275</v>
      </c>
      <c r="G247" s="225"/>
      <c r="H247" s="227" t="s">
        <v>1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134</v>
      </c>
      <c r="AU247" s="234" t="s">
        <v>83</v>
      </c>
      <c r="AV247" s="13" t="s">
        <v>81</v>
      </c>
      <c r="AW247" s="13" t="s">
        <v>32</v>
      </c>
      <c r="AX247" s="13" t="s">
        <v>76</v>
      </c>
      <c r="AY247" s="234" t="s">
        <v>124</v>
      </c>
    </row>
    <row r="248" s="14" customFormat="1">
      <c r="A248" s="14"/>
      <c r="B248" s="235"/>
      <c r="C248" s="236"/>
      <c r="D248" s="226" t="s">
        <v>134</v>
      </c>
      <c r="E248" s="237" t="s">
        <v>1</v>
      </c>
      <c r="F248" s="238" t="s">
        <v>150</v>
      </c>
      <c r="G248" s="236"/>
      <c r="H248" s="239">
        <v>3.7850000000000001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134</v>
      </c>
      <c r="AU248" s="245" t="s">
        <v>83</v>
      </c>
      <c r="AV248" s="14" t="s">
        <v>83</v>
      </c>
      <c r="AW248" s="14" t="s">
        <v>32</v>
      </c>
      <c r="AX248" s="14" t="s">
        <v>76</v>
      </c>
      <c r="AY248" s="245" t="s">
        <v>124</v>
      </c>
    </row>
    <row r="249" s="15" customFormat="1">
      <c r="A249" s="15"/>
      <c r="B249" s="246"/>
      <c r="C249" s="247"/>
      <c r="D249" s="226" t="s">
        <v>134</v>
      </c>
      <c r="E249" s="248" t="s">
        <v>1</v>
      </c>
      <c r="F249" s="249" t="s">
        <v>151</v>
      </c>
      <c r="G249" s="247"/>
      <c r="H249" s="250">
        <v>6.3979999999999997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134</v>
      </c>
      <c r="AU249" s="256" t="s">
        <v>83</v>
      </c>
      <c r="AV249" s="15" t="s">
        <v>132</v>
      </c>
      <c r="AW249" s="15" t="s">
        <v>32</v>
      </c>
      <c r="AX249" s="15" t="s">
        <v>81</v>
      </c>
      <c r="AY249" s="256" t="s">
        <v>124</v>
      </c>
    </row>
    <row r="250" s="14" customFormat="1">
      <c r="A250" s="14"/>
      <c r="B250" s="235"/>
      <c r="C250" s="236"/>
      <c r="D250" s="226" t="s">
        <v>134</v>
      </c>
      <c r="E250" s="236"/>
      <c r="F250" s="238" t="s">
        <v>281</v>
      </c>
      <c r="G250" s="236"/>
      <c r="H250" s="239">
        <v>7.6779999999999999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134</v>
      </c>
      <c r="AU250" s="245" t="s">
        <v>83</v>
      </c>
      <c r="AV250" s="14" t="s">
        <v>83</v>
      </c>
      <c r="AW250" s="14" t="s">
        <v>4</v>
      </c>
      <c r="AX250" s="14" t="s">
        <v>81</v>
      </c>
      <c r="AY250" s="245" t="s">
        <v>124</v>
      </c>
    </row>
    <row r="251" s="2" customFormat="1" ht="24.15" customHeight="1">
      <c r="A251" s="38"/>
      <c r="B251" s="39"/>
      <c r="C251" s="211" t="s">
        <v>282</v>
      </c>
      <c r="D251" s="211" t="s">
        <v>127</v>
      </c>
      <c r="E251" s="212" t="s">
        <v>283</v>
      </c>
      <c r="F251" s="213" t="s">
        <v>284</v>
      </c>
      <c r="G251" s="214" t="s">
        <v>139</v>
      </c>
      <c r="H251" s="215">
        <v>0.19900000000000001</v>
      </c>
      <c r="I251" s="216"/>
      <c r="J251" s="217">
        <f>ROUND(I251*H251,2)</f>
        <v>0</v>
      </c>
      <c r="K251" s="213" t="s">
        <v>131</v>
      </c>
      <c r="L251" s="44"/>
      <c r="M251" s="218" t="s">
        <v>1</v>
      </c>
      <c r="N251" s="219" t="s">
        <v>41</v>
      </c>
      <c r="O251" s="91"/>
      <c r="P251" s="220">
        <f>O251*H251</f>
        <v>0</v>
      </c>
      <c r="Q251" s="220">
        <v>0</v>
      </c>
      <c r="R251" s="220">
        <f>Q251*H251</f>
        <v>0</v>
      </c>
      <c r="S251" s="220">
        <v>2.2000000000000002</v>
      </c>
      <c r="T251" s="221">
        <f>S251*H251</f>
        <v>0.43780000000000008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2" t="s">
        <v>132</v>
      </c>
      <c r="AT251" s="222" t="s">
        <v>127</v>
      </c>
      <c r="AU251" s="222" t="s">
        <v>83</v>
      </c>
      <c r="AY251" s="17" t="s">
        <v>124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7" t="s">
        <v>81</v>
      </c>
      <c r="BK251" s="223">
        <f>ROUND(I251*H251,2)</f>
        <v>0</v>
      </c>
      <c r="BL251" s="17" t="s">
        <v>132</v>
      </c>
      <c r="BM251" s="222" t="s">
        <v>285</v>
      </c>
    </row>
    <row r="252" s="13" customFormat="1">
      <c r="A252" s="13"/>
      <c r="B252" s="224"/>
      <c r="C252" s="225"/>
      <c r="D252" s="226" t="s">
        <v>134</v>
      </c>
      <c r="E252" s="227" t="s">
        <v>1</v>
      </c>
      <c r="F252" s="228" t="s">
        <v>286</v>
      </c>
      <c r="G252" s="225"/>
      <c r="H252" s="227" t="s">
        <v>1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134</v>
      </c>
      <c r="AU252" s="234" t="s">
        <v>83</v>
      </c>
      <c r="AV252" s="13" t="s">
        <v>81</v>
      </c>
      <c r="AW252" s="13" t="s">
        <v>32</v>
      </c>
      <c r="AX252" s="13" t="s">
        <v>76</v>
      </c>
      <c r="AY252" s="234" t="s">
        <v>124</v>
      </c>
    </row>
    <row r="253" s="14" customFormat="1">
      <c r="A253" s="14"/>
      <c r="B253" s="235"/>
      <c r="C253" s="236"/>
      <c r="D253" s="226" t="s">
        <v>134</v>
      </c>
      <c r="E253" s="237" t="s">
        <v>1</v>
      </c>
      <c r="F253" s="238" t="s">
        <v>287</v>
      </c>
      <c r="G253" s="236"/>
      <c r="H253" s="239">
        <v>0.13100000000000001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134</v>
      </c>
      <c r="AU253" s="245" t="s">
        <v>83</v>
      </c>
      <c r="AV253" s="14" t="s">
        <v>83</v>
      </c>
      <c r="AW253" s="14" t="s">
        <v>32</v>
      </c>
      <c r="AX253" s="14" t="s">
        <v>76</v>
      </c>
      <c r="AY253" s="245" t="s">
        <v>124</v>
      </c>
    </row>
    <row r="254" s="14" customFormat="1">
      <c r="A254" s="14"/>
      <c r="B254" s="235"/>
      <c r="C254" s="236"/>
      <c r="D254" s="226" t="s">
        <v>134</v>
      </c>
      <c r="E254" s="237" t="s">
        <v>1</v>
      </c>
      <c r="F254" s="238" t="s">
        <v>288</v>
      </c>
      <c r="G254" s="236"/>
      <c r="H254" s="239">
        <v>0.035000000000000003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134</v>
      </c>
      <c r="AU254" s="245" t="s">
        <v>83</v>
      </c>
      <c r="AV254" s="14" t="s">
        <v>83</v>
      </c>
      <c r="AW254" s="14" t="s">
        <v>32</v>
      </c>
      <c r="AX254" s="14" t="s">
        <v>76</v>
      </c>
      <c r="AY254" s="245" t="s">
        <v>124</v>
      </c>
    </row>
    <row r="255" s="15" customFormat="1">
      <c r="A255" s="15"/>
      <c r="B255" s="246"/>
      <c r="C255" s="247"/>
      <c r="D255" s="226" t="s">
        <v>134</v>
      </c>
      <c r="E255" s="248" t="s">
        <v>1</v>
      </c>
      <c r="F255" s="249" t="s">
        <v>151</v>
      </c>
      <c r="G255" s="247"/>
      <c r="H255" s="250">
        <v>0.16600000000000001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6" t="s">
        <v>134</v>
      </c>
      <c r="AU255" s="256" t="s">
        <v>83</v>
      </c>
      <c r="AV255" s="15" t="s">
        <v>132</v>
      </c>
      <c r="AW255" s="15" t="s">
        <v>32</v>
      </c>
      <c r="AX255" s="15" t="s">
        <v>81</v>
      </c>
      <c r="AY255" s="256" t="s">
        <v>124</v>
      </c>
    </row>
    <row r="256" s="14" customFormat="1">
      <c r="A256" s="14"/>
      <c r="B256" s="235"/>
      <c r="C256" s="236"/>
      <c r="D256" s="226" t="s">
        <v>134</v>
      </c>
      <c r="E256" s="236"/>
      <c r="F256" s="238" t="s">
        <v>289</v>
      </c>
      <c r="G256" s="236"/>
      <c r="H256" s="239">
        <v>0.19900000000000001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134</v>
      </c>
      <c r="AU256" s="245" t="s">
        <v>83</v>
      </c>
      <c r="AV256" s="14" t="s">
        <v>83</v>
      </c>
      <c r="AW256" s="14" t="s">
        <v>4</v>
      </c>
      <c r="AX256" s="14" t="s">
        <v>81</v>
      </c>
      <c r="AY256" s="245" t="s">
        <v>124</v>
      </c>
    </row>
    <row r="257" s="2" customFormat="1" ht="24.15" customHeight="1">
      <c r="A257" s="38"/>
      <c r="B257" s="39"/>
      <c r="C257" s="211" t="s">
        <v>290</v>
      </c>
      <c r="D257" s="211" t="s">
        <v>127</v>
      </c>
      <c r="E257" s="212" t="s">
        <v>291</v>
      </c>
      <c r="F257" s="213" t="s">
        <v>292</v>
      </c>
      <c r="G257" s="214" t="s">
        <v>139</v>
      </c>
      <c r="H257" s="215">
        <v>0.45500000000000002</v>
      </c>
      <c r="I257" s="216"/>
      <c r="J257" s="217">
        <f>ROUND(I257*H257,2)</f>
        <v>0</v>
      </c>
      <c r="K257" s="213" t="s">
        <v>131</v>
      </c>
      <c r="L257" s="44"/>
      <c r="M257" s="218" t="s">
        <v>1</v>
      </c>
      <c r="N257" s="219" t="s">
        <v>41</v>
      </c>
      <c r="O257" s="91"/>
      <c r="P257" s="220">
        <f>O257*H257</f>
        <v>0</v>
      </c>
      <c r="Q257" s="220">
        <v>0</v>
      </c>
      <c r="R257" s="220">
        <f>Q257*H257</f>
        <v>0</v>
      </c>
      <c r="S257" s="220">
        <v>2.2000000000000002</v>
      </c>
      <c r="T257" s="221">
        <f>S257*H257</f>
        <v>1.0010000000000001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2" t="s">
        <v>132</v>
      </c>
      <c r="AT257" s="222" t="s">
        <v>127</v>
      </c>
      <c r="AU257" s="222" t="s">
        <v>83</v>
      </c>
      <c r="AY257" s="17" t="s">
        <v>124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7" t="s">
        <v>81</v>
      </c>
      <c r="BK257" s="223">
        <f>ROUND(I257*H257,2)</f>
        <v>0</v>
      </c>
      <c r="BL257" s="17" t="s">
        <v>132</v>
      </c>
      <c r="BM257" s="222" t="s">
        <v>293</v>
      </c>
    </row>
    <row r="258" s="13" customFormat="1">
      <c r="A258" s="13"/>
      <c r="B258" s="224"/>
      <c r="C258" s="225"/>
      <c r="D258" s="226" t="s">
        <v>134</v>
      </c>
      <c r="E258" s="227" t="s">
        <v>1</v>
      </c>
      <c r="F258" s="228" t="s">
        <v>294</v>
      </c>
      <c r="G258" s="225"/>
      <c r="H258" s="227" t="s">
        <v>1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134</v>
      </c>
      <c r="AU258" s="234" t="s">
        <v>83</v>
      </c>
      <c r="AV258" s="13" t="s">
        <v>81</v>
      </c>
      <c r="AW258" s="13" t="s">
        <v>32</v>
      </c>
      <c r="AX258" s="13" t="s">
        <v>76</v>
      </c>
      <c r="AY258" s="234" t="s">
        <v>124</v>
      </c>
    </row>
    <row r="259" s="14" customFormat="1">
      <c r="A259" s="14"/>
      <c r="B259" s="235"/>
      <c r="C259" s="236"/>
      <c r="D259" s="226" t="s">
        <v>134</v>
      </c>
      <c r="E259" s="237" t="s">
        <v>1</v>
      </c>
      <c r="F259" s="238" t="s">
        <v>295</v>
      </c>
      <c r="G259" s="236"/>
      <c r="H259" s="239">
        <v>0.379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134</v>
      </c>
      <c r="AU259" s="245" t="s">
        <v>83</v>
      </c>
      <c r="AV259" s="14" t="s">
        <v>83</v>
      </c>
      <c r="AW259" s="14" t="s">
        <v>32</v>
      </c>
      <c r="AX259" s="14" t="s">
        <v>81</v>
      </c>
      <c r="AY259" s="245" t="s">
        <v>124</v>
      </c>
    </row>
    <row r="260" s="14" customFormat="1">
      <c r="A260" s="14"/>
      <c r="B260" s="235"/>
      <c r="C260" s="236"/>
      <c r="D260" s="226" t="s">
        <v>134</v>
      </c>
      <c r="E260" s="236"/>
      <c r="F260" s="238" t="s">
        <v>296</v>
      </c>
      <c r="G260" s="236"/>
      <c r="H260" s="239">
        <v>0.45500000000000002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134</v>
      </c>
      <c r="AU260" s="245" t="s">
        <v>83</v>
      </c>
      <c r="AV260" s="14" t="s">
        <v>83</v>
      </c>
      <c r="AW260" s="14" t="s">
        <v>4</v>
      </c>
      <c r="AX260" s="14" t="s">
        <v>81</v>
      </c>
      <c r="AY260" s="245" t="s">
        <v>124</v>
      </c>
    </row>
    <row r="261" s="2" customFormat="1" ht="49.05" customHeight="1">
      <c r="A261" s="38"/>
      <c r="B261" s="39"/>
      <c r="C261" s="211" t="s">
        <v>297</v>
      </c>
      <c r="D261" s="211" t="s">
        <v>127</v>
      </c>
      <c r="E261" s="212" t="s">
        <v>298</v>
      </c>
      <c r="F261" s="213" t="s">
        <v>299</v>
      </c>
      <c r="G261" s="214" t="s">
        <v>145</v>
      </c>
      <c r="H261" s="215">
        <v>3.1360000000000001</v>
      </c>
      <c r="I261" s="216"/>
      <c r="J261" s="217">
        <f>ROUND(I261*H261,2)</f>
        <v>0</v>
      </c>
      <c r="K261" s="213" t="s">
        <v>1</v>
      </c>
      <c r="L261" s="44"/>
      <c r="M261" s="218" t="s">
        <v>1</v>
      </c>
      <c r="N261" s="219" t="s">
        <v>41</v>
      </c>
      <c r="O261" s="91"/>
      <c r="P261" s="220">
        <f>O261*H261</f>
        <v>0</v>
      </c>
      <c r="Q261" s="220">
        <v>0</v>
      </c>
      <c r="R261" s="220">
        <f>Q261*H261</f>
        <v>0</v>
      </c>
      <c r="S261" s="220">
        <v>0.19</v>
      </c>
      <c r="T261" s="221">
        <f>S261*H261</f>
        <v>0.59584000000000004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2" t="s">
        <v>132</v>
      </c>
      <c r="AT261" s="222" t="s">
        <v>127</v>
      </c>
      <c r="AU261" s="222" t="s">
        <v>83</v>
      </c>
      <c r="AY261" s="17" t="s">
        <v>124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7" t="s">
        <v>81</v>
      </c>
      <c r="BK261" s="223">
        <f>ROUND(I261*H261,2)</f>
        <v>0</v>
      </c>
      <c r="BL261" s="17" t="s">
        <v>132</v>
      </c>
      <c r="BM261" s="222" t="s">
        <v>300</v>
      </c>
    </row>
    <row r="262" s="13" customFormat="1">
      <c r="A262" s="13"/>
      <c r="B262" s="224"/>
      <c r="C262" s="225"/>
      <c r="D262" s="226" t="s">
        <v>134</v>
      </c>
      <c r="E262" s="227" t="s">
        <v>1</v>
      </c>
      <c r="F262" s="228" t="s">
        <v>301</v>
      </c>
      <c r="G262" s="225"/>
      <c r="H262" s="227" t="s">
        <v>1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134</v>
      </c>
      <c r="AU262" s="234" t="s">
        <v>83</v>
      </c>
      <c r="AV262" s="13" t="s">
        <v>81</v>
      </c>
      <c r="AW262" s="13" t="s">
        <v>32</v>
      </c>
      <c r="AX262" s="13" t="s">
        <v>76</v>
      </c>
      <c r="AY262" s="234" t="s">
        <v>124</v>
      </c>
    </row>
    <row r="263" s="14" customFormat="1">
      <c r="A263" s="14"/>
      <c r="B263" s="235"/>
      <c r="C263" s="236"/>
      <c r="D263" s="226" t="s">
        <v>134</v>
      </c>
      <c r="E263" s="237" t="s">
        <v>1</v>
      </c>
      <c r="F263" s="238" t="s">
        <v>148</v>
      </c>
      <c r="G263" s="236"/>
      <c r="H263" s="239">
        <v>2.613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134</v>
      </c>
      <c r="AU263" s="245" t="s">
        <v>83</v>
      </c>
      <c r="AV263" s="14" t="s">
        <v>83</v>
      </c>
      <c r="AW263" s="14" t="s">
        <v>32</v>
      </c>
      <c r="AX263" s="14" t="s">
        <v>81</v>
      </c>
      <c r="AY263" s="245" t="s">
        <v>124</v>
      </c>
    </row>
    <row r="264" s="14" customFormat="1">
      <c r="A264" s="14"/>
      <c r="B264" s="235"/>
      <c r="C264" s="236"/>
      <c r="D264" s="226" t="s">
        <v>134</v>
      </c>
      <c r="E264" s="236"/>
      <c r="F264" s="238" t="s">
        <v>302</v>
      </c>
      <c r="G264" s="236"/>
      <c r="H264" s="239">
        <v>3.1360000000000001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134</v>
      </c>
      <c r="AU264" s="245" t="s">
        <v>83</v>
      </c>
      <c r="AV264" s="14" t="s">
        <v>83</v>
      </c>
      <c r="AW264" s="14" t="s">
        <v>4</v>
      </c>
      <c r="AX264" s="14" t="s">
        <v>81</v>
      </c>
      <c r="AY264" s="245" t="s">
        <v>124</v>
      </c>
    </row>
    <row r="265" s="2" customFormat="1" ht="24.15" customHeight="1">
      <c r="A265" s="38"/>
      <c r="B265" s="39"/>
      <c r="C265" s="211" t="s">
        <v>303</v>
      </c>
      <c r="D265" s="211" t="s">
        <v>127</v>
      </c>
      <c r="E265" s="212" t="s">
        <v>304</v>
      </c>
      <c r="F265" s="213" t="s">
        <v>305</v>
      </c>
      <c r="G265" s="214" t="s">
        <v>257</v>
      </c>
      <c r="H265" s="215">
        <v>14.132</v>
      </c>
      <c r="I265" s="216"/>
      <c r="J265" s="217">
        <f>ROUND(I265*H265,2)</f>
        <v>0</v>
      </c>
      <c r="K265" s="213" t="s">
        <v>1</v>
      </c>
      <c r="L265" s="44"/>
      <c r="M265" s="218" t="s">
        <v>1</v>
      </c>
      <c r="N265" s="219" t="s">
        <v>41</v>
      </c>
      <c r="O265" s="91"/>
      <c r="P265" s="220">
        <f>O265*H265</f>
        <v>0</v>
      </c>
      <c r="Q265" s="220">
        <v>0</v>
      </c>
      <c r="R265" s="220">
        <f>Q265*H265</f>
        <v>0</v>
      </c>
      <c r="S265" s="220">
        <v>0.19500000000000001</v>
      </c>
      <c r="T265" s="221">
        <f>S265*H265</f>
        <v>2.7557399999999999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2" t="s">
        <v>132</v>
      </c>
      <c r="AT265" s="222" t="s">
        <v>127</v>
      </c>
      <c r="AU265" s="222" t="s">
        <v>83</v>
      </c>
      <c r="AY265" s="17" t="s">
        <v>124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7" t="s">
        <v>81</v>
      </c>
      <c r="BK265" s="223">
        <f>ROUND(I265*H265,2)</f>
        <v>0</v>
      </c>
      <c r="BL265" s="17" t="s">
        <v>132</v>
      </c>
      <c r="BM265" s="222" t="s">
        <v>306</v>
      </c>
    </row>
    <row r="266" s="13" customFormat="1">
      <c r="A266" s="13"/>
      <c r="B266" s="224"/>
      <c r="C266" s="225"/>
      <c r="D266" s="226" t="s">
        <v>134</v>
      </c>
      <c r="E266" s="227" t="s">
        <v>1</v>
      </c>
      <c r="F266" s="228" t="s">
        <v>307</v>
      </c>
      <c r="G266" s="225"/>
      <c r="H266" s="227" t="s">
        <v>1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134</v>
      </c>
      <c r="AU266" s="234" t="s">
        <v>83</v>
      </c>
      <c r="AV266" s="13" t="s">
        <v>81</v>
      </c>
      <c r="AW266" s="13" t="s">
        <v>32</v>
      </c>
      <c r="AX266" s="13" t="s">
        <v>76</v>
      </c>
      <c r="AY266" s="234" t="s">
        <v>124</v>
      </c>
    </row>
    <row r="267" s="14" customFormat="1">
      <c r="A267" s="14"/>
      <c r="B267" s="235"/>
      <c r="C267" s="236"/>
      <c r="D267" s="226" t="s">
        <v>134</v>
      </c>
      <c r="E267" s="237" t="s">
        <v>1</v>
      </c>
      <c r="F267" s="238" t="s">
        <v>308</v>
      </c>
      <c r="G267" s="236"/>
      <c r="H267" s="239">
        <v>8.3520000000000003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134</v>
      </c>
      <c r="AU267" s="245" t="s">
        <v>83</v>
      </c>
      <c r="AV267" s="14" t="s">
        <v>83</v>
      </c>
      <c r="AW267" s="14" t="s">
        <v>32</v>
      </c>
      <c r="AX267" s="14" t="s">
        <v>76</v>
      </c>
      <c r="AY267" s="245" t="s">
        <v>124</v>
      </c>
    </row>
    <row r="268" s="14" customFormat="1">
      <c r="A268" s="14"/>
      <c r="B268" s="235"/>
      <c r="C268" s="236"/>
      <c r="D268" s="226" t="s">
        <v>134</v>
      </c>
      <c r="E268" s="237" t="s">
        <v>1</v>
      </c>
      <c r="F268" s="238" t="s">
        <v>309</v>
      </c>
      <c r="G268" s="236"/>
      <c r="H268" s="239">
        <v>5.7800000000000002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134</v>
      </c>
      <c r="AU268" s="245" t="s">
        <v>83</v>
      </c>
      <c r="AV268" s="14" t="s">
        <v>83</v>
      </c>
      <c r="AW268" s="14" t="s">
        <v>32</v>
      </c>
      <c r="AX268" s="14" t="s">
        <v>76</v>
      </c>
      <c r="AY268" s="245" t="s">
        <v>124</v>
      </c>
    </row>
    <row r="269" s="15" customFormat="1">
      <c r="A269" s="15"/>
      <c r="B269" s="246"/>
      <c r="C269" s="247"/>
      <c r="D269" s="226" t="s">
        <v>134</v>
      </c>
      <c r="E269" s="248" t="s">
        <v>1</v>
      </c>
      <c r="F269" s="249" t="s">
        <v>151</v>
      </c>
      <c r="G269" s="247"/>
      <c r="H269" s="250">
        <v>14.132000000000001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6" t="s">
        <v>134</v>
      </c>
      <c r="AU269" s="256" t="s">
        <v>83</v>
      </c>
      <c r="AV269" s="15" t="s">
        <v>132</v>
      </c>
      <c r="AW269" s="15" t="s">
        <v>32</v>
      </c>
      <c r="AX269" s="15" t="s">
        <v>81</v>
      </c>
      <c r="AY269" s="256" t="s">
        <v>124</v>
      </c>
    </row>
    <row r="270" s="2" customFormat="1" ht="37.8" customHeight="1">
      <c r="A270" s="38"/>
      <c r="B270" s="39"/>
      <c r="C270" s="211" t="s">
        <v>310</v>
      </c>
      <c r="D270" s="211" t="s">
        <v>127</v>
      </c>
      <c r="E270" s="212" t="s">
        <v>311</v>
      </c>
      <c r="F270" s="213" t="s">
        <v>312</v>
      </c>
      <c r="G270" s="214" t="s">
        <v>145</v>
      </c>
      <c r="H270" s="215">
        <v>12.013999999999999</v>
      </c>
      <c r="I270" s="216"/>
      <c r="J270" s="217">
        <f>ROUND(I270*H270,2)</f>
        <v>0</v>
      </c>
      <c r="K270" s="213" t="s">
        <v>131</v>
      </c>
      <c r="L270" s="44"/>
      <c r="M270" s="218" t="s">
        <v>1</v>
      </c>
      <c r="N270" s="219" t="s">
        <v>41</v>
      </c>
      <c r="O270" s="91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2" t="s">
        <v>132</v>
      </c>
      <c r="AT270" s="222" t="s">
        <v>127</v>
      </c>
      <c r="AU270" s="222" t="s">
        <v>83</v>
      </c>
      <c r="AY270" s="17" t="s">
        <v>124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7" t="s">
        <v>81</v>
      </c>
      <c r="BK270" s="223">
        <f>ROUND(I270*H270,2)</f>
        <v>0</v>
      </c>
      <c r="BL270" s="17" t="s">
        <v>132</v>
      </c>
      <c r="BM270" s="222" t="s">
        <v>313</v>
      </c>
    </row>
    <row r="271" s="13" customFormat="1">
      <c r="A271" s="13"/>
      <c r="B271" s="224"/>
      <c r="C271" s="225"/>
      <c r="D271" s="226" t="s">
        <v>134</v>
      </c>
      <c r="E271" s="227" t="s">
        <v>1</v>
      </c>
      <c r="F271" s="228" t="s">
        <v>314</v>
      </c>
      <c r="G271" s="225"/>
      <c r="H271" s="227" t="s">
        <v>1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134</v>
      </c>
      <c r="AU271" s="234" t="s">
        <v>83</v>
      </c>
      <c r="AV271" s="13" t="s">
        <v>81</v>
      </c>
      <c r="AW271" s="13" t="s">
        <v>32</v>
      </c>
      <c r="AX271" s="13" t="s">
        <v>76</v>
      </c>
      <c r="AY271" s="234" t="s">
        <v>124</v>
      </c>
    </row>
    <row r="272" s="14" customFormat="1">
      <c r="A272" s="14"/>
      <c r="B272" s="235"/>
      <c r="C272" s="236"/>
      <c r="D272" s="226" t="s">
        <v>134</v>
      </c>
      <c r="E272" s="237" t="s">
        <v>1</v>
      </c>
      <c r="F272" s="238" t="s">
        <v>315</v>
      </c>
      <c r="G272" s="236"/>
      <c r="H272" s="239">
        <v>7.415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134</v>
      </c>
      <c r="AU272" s="245" t="s">
        <v>83</v>
      </c>
      <c r="AV272" s="14" t="s">
        <v>83</v>
      </c>
      <c r="AW272" s="14" t="s">
        <v>32</v>
      </c>
      <c r="AX272" s="14" t="s">
        <v>76</v>
      </c>
      <c r="AY272" s="245" t="s">
        <v>124</v>
      </c>
    </row>
    <row r="273" s="14" customFormat="1">
      <c r="A273" s="14"/>
      <c r="B273" s="235"/>
      <c r="C273" s="236"/>
      <c r="D273" s="226" t="s">
        <v>134</v>
      </c>
      <c r="E273" s="237" t="s">
        <v>1</v>
      </c>
      <c r="F273" s="238" t="s">
        <v>316</v>
      </c>
      <c r="G273" s="236"/>
      <c r="H273" s="239">
        <v>4.5990000000000002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134</v>
      </c>
      <c r="AU273" s="245" t="s">
        <v>83</v>
      </c>
      <c r="AV273" s="14" t="s">
        <v>83</v>
      </c>
      <c r="AW273" s="14" t="s">
        <v>32</v>
      </c>
      <c r="AX273" s="14" t="s">
        <v>76</v>
      </c>
      <c r="AY273" s="245" t="s">
        <v>124</v>
      </c>
    </row>
    <row r="274" s="15" customFormat="1">
      <c r="A274" s="15"/>
      <c r="B274" s="246"/>
      <c r="C274" s="247"/>
      <c r="D274" s="226" t="s">
        <v>134</v>
      </c>
      <c r="E274" s="248" t="s">
        <v>1</v>
      </c>
      <c r="F274" s="249" t="s">
        <v>151</v>
      </c>
      <c r="G274" s="247"/>
      <c r="H274" s="250">
        <v>12.013999999999999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134</v>
      </c>
      <c r="AU274" s="256" t="s">
        <v>83</v>
      </c>
      <c r="AV274" s="15" t="s">
        <v>132</v>
      </c>
      <c r="AW274" s="15" t="s">
        <v>32</v>
      </c>
      <c r="AX274" s="15" t="s">
        <v>81</v>
      </c>
      <c r="AY274" s="256" t="s">
        <v>124</v>
      </c>
    </row>
    <row r="275" s="2" customFormat="1" ht="44.25" customHeight="1">
      <c r="A275" s="38"/>
      <c r="B275" s="39"/>
      <c r="C275" s="211" t="s">
        <v>317</v>
      </c>
      <c r="D275" s="211" t="s">
        <v>127</v>
      </c>
      <c r="E275" s="212" t="s">
        <v>318</v>
      </c>
      <c r="F275" s="213" t="s">
        <v>319</v>
      </c>
      <c r="G275" s="214" t="s">
        <v>145</v>
      </c>
      <c r="H275" s="215">
        <v>1081.26</v>
      </c>
      <c r="I275" s="216"/>
      <c r="J275" s="217">
        <f>ROUND(I275*H275,2)</f>
        <v>0</v>
      </c>
      <c r="K275" s="213" t="s">
        <v>131</v>
      </c>
      <c r="L275" s="44"/>
      <c r="M275" s="218" t="s">
        <v>1</v>
      </c>
      <c r="N275" s="219" t="s">
        <v>41</v>
      </c>
      <c r="O275" s="91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2" t="s">
        <v>132</v>
      </c>
      <c r="AT275" s="222" t="s">
        <v>127</v>
      </c>
      <c r="AU275" s="222" t="s">
        <v>83</v>
      </c>
      <c r="AY275" s="17" t="s">
        <v>124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7" t="s">
        <v>81</v>
      </c>
      <c r="BK275" s="223">
        <f>ROUND(I275*H275,2)</f>
        <v>0</v>
      </c>
      <c r="BL275" s="17" t="s">
        <v>132</v>
      </c>
      <c r="BM275" s="222" t="s">
        <v>320</v>
      </c>
    </row>
    <row r="276" s="13" customFormat="1">
      <c r="A276" s="13"/>
      <c r="B276" s="224"/>
      <c r="C276" s="225"/>
      <c r="D276" s="226" t="s">
        <v>134</v>
      </c>
      <c r="E276" s="227" t="s">
        <v>1</v>
      </c>
      <c r="F276" s="228" t="s">
        <v>314</v>
      </c>
      <c r="G276" s="225"/>
      <c r="H276" s="227" t="s">
        <v>1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134</v>
      </c>
      <c r="AU276" s="234" t="s">
        <v>83</v>
      </c>
      <c r="AV276" s="13" t="s">
        <v>81</v>
      </c>
      <c r="AW276" s="13" t="s">
        <v>32</v>
      </c>
      <c r="AX276" s="13" t="s">
        <v>76</v>
      </c>
      <c r="AY276" s="234" t="s">
        <v>124</v>
      </c>
    </row>
    <row r="277" s="14" customFormat="1">
      <c r="A277" s="14"/>
      <c r="B277" s="235"/>
      <c r="C277" s="236"/>
      <c r="D277" s="226" t="s">
        <v>134</v>
      </c>
      <c r="E277" s="237" t="s">
        <v>1</v>
      </c>
      <c r="F277" s="238" t="s">
        <v>321</v>
      </c>
      <c r="G277" s="236"/>
      <c r="H277" s="239">
        <v>667.35000000000002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134</v>
      </c>
      <c r="AU277" s="245" t="s">
        <v>83</v>
      </c>
      <c r="AV277" s="14" t="s">
        <v>83</v>
      </c>
      <c r="AW277" s="14" t="s">
        <v>32</v>
      </c>
      <c r="AX277" s="14" t="s">
        <v>76</v>
      </c>
      <c r="AY277" s="245" t="s">
        <v>124</v>
      </c>
    </row>
    <row r="278" s="14" customFormat="1">
      <c r="A278" s="14"/>
      <c r="B278" s="235"/>
      <c r="C278" s="236"/>
      <c r="D278" s="226" t="s">
        <v>134</v>
      </c>
      <c r="E278" s="237" t="s">
        <v>1</v>
      </c>
      <c r="F278" s="238" t="s">
        <v>322</v>
      </c>
      <c r="G278" s="236"/>
      <c r="H278" s="239">
        <v>413.91000000000002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134</v>
      </c>
      <c r="AU278" s="245" t="s">
        <v>83</v>
      </c>
      <c r="AV278" s="14" t="s">
        <v>83</v>
      </c>
      <c r="AW278" s="14" t="s">
        <v>32</v>
      </c>
      <c r="AX278" s="14" t="s">
        <v>76</v>
      </c>
      <c r="AY278" s="245" t="s">
        <v>124</v>
      </c>
    </row>
    <row r="279" s="15" customFormat="1">
      <c r="A279" s="15"/>
      <c r="B279" s="246"/>
      <c r="C279" s="247"/>
      <c r="D279" s="226" t="s">
        <v>134</v>
      </c>
      <c r="E279" s="248" t="s">
        <v>1</v>
      </c>
      <c r="F279" s="249" t="s">
        <v>151</v>
      </c>
      <c r="G279" s="247"/>
      <c r="H279" s="250">
        <v>1081.26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134</v>
      </c>
      <c r="AU279" s="256" t="s">
        <v>83</v>
      </c>
      <c r="AV279" s="15" t="s">
        <v>132</v>
      </c>
      <c r="AW279" s="15" t="s">
        <v>32</v>
      </c>
      <c r="AX279" s="15" t="s">
        <v>81</v>
      </c>
      <c r="AY279" s="256" t="s">
        <v>124</v>
      </c>
    </row>
    <row r="280" s="2" customFormat="1" ht="37.8" customHeight="1">
      <c r="A280" s="38"/>
      <c r="B280" s="39"/>
      <c r="C280" s="211" t="s">
        <v>323</v>
      </c>
      <c r="D280" s="211" t="s">
        <v>127</v>
      </c>
      <c r="E280" s="212" t="s">
        <v>324</v>
      </c>
      <c r="F280" s="213" t="s">
        <v>325</v>
      </c>
      <c r="G280" s="214" t="s">
        <v>145</v>
      </c>
      <c r="H280" s="215">
        <v>12.013999999999999</v>
      </c>
      <c r="I280" s="216"/>
      <c r="J280" s="217">
        <f>ROUND(I280*H280,2)</f>
        <v>0</v>
      </c>
      <c r="K280" s="213" t="s">
        <v>131</v>
      </c>
      <c r="L280" s="44"/>
      <c r="M280" s="218" t="s">
        <v>1</v>
      </c>
      <c r="N280" s="219" t="s">
        <v>41</v>
      </c>
      <c r="O280" s="91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2" t="s">
        <v>132</v>
      </c>
      <c r="AT280" s="222" t="s">
        <v>127</v>
      </c>
      <c r="AU280" s="222" t="s">
        <v>83</v>
      </c>
      <c r="AY280" s="17" t="s">
        <v>124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7" t="s">
        <v>81</v>
      </c>
      <c r="BK280" s="223">
        <f>ROUND(I280*H280,2)</f>
        <v>0</v>
      </c>
      <c r="BL280" s="17" t="s">
        <v>132</v>
      </c>
      <c r="BM280" s="222" t="s">
        <v>326</v>
      </c>
    </row>
    <row r="281" s="13" customFormat="1">
      <c r="A281" s="13"/>
      <c r="B281" s="224"/>
      <c r="C281" s="225"/>
      <c r="D281" s="226" t="s">
        <v>134</v>
      </c>
      <c r="E281" s="227" t="s">
        <v>1</v>
      </c>
      <c r="F281" s="228" t="s">
        <v>314</v>
      </c>
      <c r="G281" s="225"/>
      <c r="H281" s="227" t="s">
        <v>1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134</v>
      </c>
      <c r="AU281" s="234" t="s">
        <v>83</v>
      </c>
      <c r="AV281" s="13" t="s">
        <v>81</v>
      </c>
      <c r="AW281" s="13" t="s">
        <v>32</v>
      </c>
      <c r="AX281" s="13" t="s">
        <v>76</v>
      </c>
      <c r="AY281" s="234" t="s">
        <v>124</v>
      </c>
    </row>
    <row r="282" s="14" customFormat="1">
      <c r="A282" s="14"/>
      <c r="B282" s="235"/>
      <c r="C282" s="236"/>
      <c r="D282" s="226" t="s">
        <v>134</v>
      </c>
      <c r="E282" s="237" t="s">
        <v>1</v>
      </c>
      <c r="F282" s="238" t="s">
        <v>315</v>
      </c>
      <c r="G282" s="236"/>
      <c r="H282" s="239">
        <v>7.415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134</v>
      </c>
      <c r="AU282" s="245" t="s">
        <v>83</v>
      </c>
      <c r="AV282" s="14" t="s">
        <v>83</v>
      </c>
      <c r="AW282" s="14" t="s">
        <v>32</v>
      </c>
      <c r="AX282" s="14" t="s">
        <v>76</v>
      </c>
      <c r="AY282" s="245" t="s">
        <v>124</v>
      </c>
    </row>
    <row r="283" s="14" customFormat="1">
      <c r="A283" s="14"/>
      <c r="B283" s="235"/>
      <c r="C283" s="236"/>
      <c r="D283" s="226" t="s">
        <v>134</v>
      </c>
      <c r="E283" s="237" t="s">
        <v>1</v>
      </c>
      <c r="F283" s="238" t="s">
        <v>316</v>
      </c>
      <c r="G283" s="236"/>
      <c r="H283" s="239">
        <v>4.5990000000000002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134</v>
      </c>
      <c r="AU283" s="245" t="s">
        <v>83</v>
      </c>
      <c r="AV283" s="14" t="s">
        <v>83</v>
      </c>
      <c r="AW283" s="14" t="s">
        <v>32</v>
      </c>
      <c r="AX283" s="14" t="s">
        <v>76</v>
      </c>
      <c r="AY283" s="245" t="s">
        <v>124</v>
      </c>
    </row>
    <row r="284" s="15" customFormat="1">
      <c r="A284" s="15"/>
      <c r="B284" s="246"/>
      <c r="C284" s="247"/>
      <c r="D284" s="226" t="s">
        <v>134</v>
      </c>
      <c r="E284" s="248" t="s">
        <v>1</v>
      </c>
      <c r="F284" s="249" t="s">
        <v>151</v>
      </c>
      <c r="G284" s="247"/>
      <c r="H284" s="250">
        <v>12.013999999999999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6" t="s">
        <v>134</v>
      </c>
      <c r="AU284" s="256" t="s">
        <v>83</v>
      </c>
      <c r="AV284" s="15" t="s">
        <v>132</v>
      </c>
      <c r="AW284" s="15" t="s">
        <v>32</v>
      </c>
      <c r="AX284" s="15" t="s">
        <v>81</v>
      </c>
      <c r="AY284" s="256" t="s">
        <v>124</v>
      </c>
    </row>
    <row r="285" s="2" customFormat="1" ht="37.8" customHeight="1">
      <c r="A285" s="38"/>
      <c r="B285" s="39"/>
      <c r="C285" s="211" t="s">
        <v>327</v>
      </c>
      <c r="D285" s="211" t="s">
        <v>127</v>
      </c>
      <c r="E285" s="212" t="s">
        <v>328</v>
      </c>
      <c r="F285" s="213" t="s">
        <v>329</v>
      </c>
      <c r="G285" s="214" t="s">
        <v>145</v>
      </c>
      <c r="H285" s="215">
        <v>15</v>
      </c>
      <c r="I285" s="216"/>
      <c r="J285" s="217">
        <f>ROUND(I285*H285,2)</f>
        <v>0</v>
      </c>
      <c r="K285" s="213" t="s">
        <v>131</v>
      </c>
      <c r="L285" s="44"/>
      <c r="M285" s="218" t="s">
        <v>1</v>
      </c>
      <c r="N285" s="219" t="s">
        <v>41</v>
      </c>
      <c r="O285" s="91"/>
      <c r="P285" s="220">
        <f>O285*H285</f>
        <v>0</v>
      </c>
      <c r="Q285" s="220">
        <v>0</v>
      </c>
      <c r="R285" s="220">
        <f>Q285*H285</f>
        <v>0</v>
      </c>
      <c r="S285" s="220">
        <v>0.02</v>
      </c>
      <c r="T285" s="221">
        <f>S285*H285</f>
        <v>0.29999999999999999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2" t="s">
        <v>132</v>
      </c>
      <c r="AT285" s="222" t="s">
        <v>127</v>
      </c>
      <c r="AU285" s="222" t="s">
        <v>83</v>
      </c>
      <c r="AY285" s="17" t="s">
        <v>124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7" t="s">
        <v>81</v>
      </c>
      <c r="BK285" s="223">
        <f>ROUND(I285*H285,2)</f>
        <v>0</v>
      </c>
      <c r="BL285" s="17" t="s">
        <v>132</v>
      </c>
      <c r="BM285" s="222" t="s">
        <v>330</v>
      </c>
    </row>
    <row r="286" s="13" customFormat="1">
      <c r="A286" s="13"/>
      <c r="B286" s="224"/>
      <c r="C286" s="225"/>
      <c r="D286" s="226" t="s">
        <v>134</v>
      </c>
      <c r="E286" s="227" t="s">
        <v>1</v>
      </c>
      <c r="F286" s="228" t="s">
        <v>331</v>
      </c>
      <c r="G286" s="225"/>
      <c r="H286" s="227" t="s">
        <v>1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134</v>
      </c>
      <c r="AU286" s="234" t="s">
        <v>83</v>
      </c>
      <c r="AV286" s="13" t="s">
        <v>81</v>
      </c>
      <c r="AW286" s="13" t="s">
        <v>32</v>
      </c>
      <c r="AX286" s="13" t="s">
        <v>76</v>
      </c>
      <c r="AY286" s="234" t="s">
        <v>124</v>
      </c>
    </row>
    <row r="287" s="14" customFormat="1">
      <c r="A287" s="14"/>
      <c r="B287" s="235"/>
      <c r="C287" s="236"/>
      <c r="D287" s="226" t="s">
        <v>134</v>
      </c>
      <c r="E287" s="237" t="s">
        <v>1</v>
      </c>
      <c r="F287" s="238" t="s">
        <v>206</v>
      </c>
      <c r="G287" s="236"/>
      <c r="H287" s="239">
        <v>15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134</v>
      </c>
      <c r="AU287" s="245" t="s">
        <v>83</v>
      </c>
      <c r="AV287" s="14" t="s">
        <v>83</v>
      </c>
      <c r="AW287" s="14" t="s">
        <v>32</v>
      </c>
      <c r="AX287" s="14" t="s">
        <v>81</v>
      </c>
      <c r="AY287" s="245" t="s">
        <v>124</v>
      </c>
    </row>
    <row r="288" s="12" customFormat="1" ht="22.8" customHeight="1">
      <c r="A288" s="12"/>
      <c r="B288" s="195"/>
      <c r="C288" s="196"/>
      <c r="D288" s="197" t="s">
        <v>75</v>
      </c>
      <c r="E288" s="209" t="s">
        <v>332</v>
      </c>
      <c r="F288" s="209" t="s">
        <v>333</v>
      </c>
      <c r="G288" s="196"/>
      <c r="H288" s="196"/>
      <c r="I288" s="199"/>
      <c r="J288" s="210">
        <f>BK288</f>
        <v>0</v>
      </c>
      <c r="K288" s="196"/>
      <c r="L288" s="201"/>
      <c r="M288" s="202"/>
      <c r="N288" s="203"/>
      <c r="O288" s="203"/>
      <c r="P288" s="204">
        <f>SUM(P289:P297)</f>
        <v>0</v>
      </c>
      <c r="Q288" s="203"/>
      <c r="R288" s="204">
        <f>SUM(R289:R297)</f>
        <v>0</v>
      </c>
      <c r="S288" s="203"/>
      <c r="T288" s="205">
        <f>SUM(T289:T297)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6" t="s">
        <v>81</v>
      </c>
      <c r="AT288" s="207" t="s">
        <v>75</v>
      </c>
      <c r="AU288" s="207" t="s">
        <v>81</v>
      </c>
      <c r="AY288" s="206" t="s">
        <v>124</v>
      </c>
      <c r="BK288" s="208">
        <f>SUM(BK289:BK297)</f>
        <v>0</v>
      </c>
    </row>
    <row r="289" s="2" customFormat="1" ht="37.8" customHeight="1">
      <c r="A289" s="38"/>
      <c r="B289" s="39"/>
      <c r="C289" s="211" t="s">
        <v>334</v>
      </c>
      <c r="D289" s="211" t="s">
        <v>127</v>
      </c>
      <c r="E289" s="212" t="s">
        <v>335</v>
      </c>
      <c r="F289" s="213" t="s">
        <v>336</v>
      </c>
      <c r="G289" s="214" t="s">
        <v>196</v>
      </c>
      <c r="H289" s="215">
        <v>8.5020000000000007</v>
      </c>
      <c r="I289" s="216"/>
      <c r="J289" s="217">
        <f>ROUND(I289*H289,2)</f>
        <v>0</v>
      </c>
      <c r="K289" s="213" t="s">
        <v>131</v>
      </c>
      <c r="L289" s="44"/>
      <c r="M289" s="218" t="s">
        <v>1</v>
      </c>
      <c r="N289" s="219" t="s">
        <v>41</v>
      </c>
      <c r="O289" s="91"/>
      <c r="P289" s="220">
        <f>O289*H289</f>
        <v>0</v>
      </c>
      <c r="Q289" s="220">
        <v>0</v>
      </c>
      <c r="R289" s="220">
        <f>Q289*H289</f>
        <v>0</v>
      </c>
      <c r="S289" s="220">
        <v>0</v>
      </c>
      <c r="T289" s="221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2" t="s">
        <v>132</v>
      </c>
      <c r="AT289" s="222" t="s">
        <v>127</v>
      </c>
      <c r="AU289" s="222" t="s">
        <v>83</v>
      </c>
      <c r="AY289" s="17" t="s">
        <v>124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7" t="s">
        <v>81</v>
      </c>
      <c r="BK289" s="223">
        <f>ROUND(I289*H289,2)</f>
        <v>0</v>
      </c>
      <c r="BL289" s="17" t="s">
        <v>132</v>
      </c>
      <c r="BM289" s="222" t="s">
        <v>337</v>
      </c>
    </row>
    <row r="290" s="2" customFormat="1" ht="62.7" customHeight="1">
      <c r="A290" s="38"/>
      <c r="B290" s="39"/>
      <c r="C290" s="211" t="s">
        <v>338</v>
      </c>
      <c r="D290" s="211" t="s">
        <v>127</v>
      </c>
      <c r="E290" s="212" t="s">
        <v>339</v>
      </c>
      <c r="F290" s="213" t="s">
        <v>340</v>
      </c>
      <c r="G290" s="214" t="s">
        <v>196</v>
      </c>
      <c r="H290" s="215">
        <v>42.509999999999998</v>
      </c>
      <c r="I290" s="216"/>
      <c r="J290" s="217">
        <f>ROUND(I290*H290,2)</f>
        <v>0</v>
      </c>
      <c r="K290" s="213" t="s">
        <v>131</v>
      </c>
      <c r="L290" s="44"/>
      <c r="M290" s="218" t="s">
        <v>1</v>
      </c>
      <c r="N290" s="219" t="s">
        <v>41</v>
      </c>
      <c r="O290" s="91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2" t="s">
        <v>132</v>
      </c>
      <c r="AT290" s="222" t="s">
        <v>127</v>
      </c>
      <c r="AU290" s="222" t="s">
        <v>83</v>
      </c>
      <c r="AY290" s="17" t="s">
        <v>124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7" t="s">
        <v>81</v>
      </c>
      <c r="BK290" s="223">
        <f>ROUND(I290*H290,2)</f>
        <v>0</v>
      </c>
      <c r="BL290" s="17" t="s">
        <v>132</v>
      </c>
      <c r="BM290" s="222" t="s">
        <v>341</v>
      </c>
    </row>
    <row r="291" s="13" customFormat="1">
      <c r="A291" s="13"/>
      <c r="B291" s="224"/>
      <c r="C291" s="225"/>
      <c r="D291" s="226" t="s">
        <v>134</v>
      </c>
      <c r="E291" s="227" t="s">
        <v>1</v>
      </c>
      <c r="F291" s="228" t="s">
        <v>342</v>
      </c>
      <c r="G291" s="225"/>
      <c r="H291" s="227" t="s">
        <v>1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134</v>
      </c>
      <c r="AU291" s="234" t="s">
        <v>83</v>
      </c>
      <c r="AV291" s="13" t="s">
        <v>81</v>
      </c>
      <c r="AW291" s="13" t="s">
        <v>32</v>
      </c>
      <c r="AX291" s="13" t="s">
        <v>76</v>
      </c>
      <c r="AY291" s="234" t="s">
        <v>124</v>
      </c>
    </row>
    <row r="292" s="14" customFormat="1">
      <c r="A292" s="14"/>
      <c r="B292" s="235"/>
      <c r="C292" s="236"/>
      <c r="D292" s="226" t="s">
        <v>134</v>
      </c>
      <c r="E292" s="237" t="s">
        <v>1</v>
      </c>
      <c r="F292" s="238" t="s">
        <v>343</v>
      </c>
      <c r="G292" s="236"/>
      <c r="H292" s="239">
        <v>42.509999999999998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134</v>
      </c>
      <c r="AU292" s="245" t="s">
        <v>83</v>
      </c>
      <c r="AV292" s="14" t="s">
        <v>83</v>
      </c>
      <c r="AW292" s="14" t="s">
        <v>32</v>
      </c>
      <c r="AX292" s="14" t="s">
        <v>81</v>
      </c>
      <c r="AY292" s="245" t="s">
        <v>124</v>
      </c>
    </row>
    <row r="293" s="2" customFormat="1" ht="33" customHeight="1">
      <c r="A293" s="38"/>
      <c r="B293" s="39"/>
      <c r="C293" s="211" t="s">
        <v>344</v>
      </c>
      <c r="D293" s="211" t="s">
        <v>127</v>
      </c>
      <c r="E293" s="212" t="s">
        <v>345</v>
      </c>
      <c r="F293" s="213" t="s">
        <v>346</v>
      </c>
      <c r="G293" s="214" t="s">
        <v>196</v>
      </c>
      <c r="H293" s="215">
        <v>8.5020000000000007</v>
      </c>
      <c r="I293" s="216"/>
      <c r="J293" s="217">
        <f>ROUND(I293*H293,2)</f>
        <v>0</v>
      </c>
      <c r="K293" s="213" t="s">
        <v>131</v>
      </c>
      <c r="L293" s="44"/>
      <c r="M293" s="218" t="s">
        <v>1</v>
      </c>
      <c r="N293" s="219" t="s">
        <v>41</v>
      </c>
      <c r="O293" s="91"/>
      <c r="P293" s="220">
        <f>O293*H293</f>
        <v>0</v>
      </c>
      <c r="Q293" s="220">
        <v>0</v>
      </c>
      <c r="R293" s="220">
        <f>Q293*H293</f>
        <v>0</v>
      </c>
      <c r="S293" s="220">
        <v>0</v>
      </c>
      <c r="T293" s="221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2" t="s">
        <v>132</v>
      </c>
      <c r="AT293" s="222" t="s">
        <v>127</v>
      </c>
      <c r="AU293" s="222" t="s">
        <v>83</v>
      </c>
      <c r="AY293" s="17" t="s">
        <v>124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7" t="s">
        <v>81</v>
      </c>
      <c r="BK293" s="223">
        <f>ROUND(I293*H293,2)</f>
        <v>0</v>
      </c>
      <c r="BL293" s="17" t="s">
        <v>132</v>
      </c>
      <c r="BM293" s="222" t="s">
        <v>347</v>
      </c>
    </row>
    <row r="294" s="2" customFormat="1" ht="44.25" customHeight="1">
      <c r="A294" s="38"/>
      <c r="B294" s="39"/>
      <c r="C294" s="211" t="s">
        <v>348</v>
      </c>
      <c r="D294" s="211" t="s">
        <v>127</v>
      </c>
      <c r="E294" s="212" t="s">
        <v>349</v>
      </c>
      <c r="F294" s="213" t="s">
        <v>350</v>
      </c>
      <c r="G294" s="214" t="s">
        <v>196</v>
      </c>
      <c r="H294" s="215">
        <v>119.02800000000001</v>
      </c>
      <c r="I294" s="216"/>
      <c r="J294" s="217">
        <f>ROUND(I294*H294,2)</f>
        <v>0</v>
      </c>
      <c r="K294" s="213" t="s">
        <v>131</v>
      </c>
      <c r="L294" s="44"/>
      <c r="M294" s="218" t="s">
        <v>1</v>
      </c>
      <c r="N294" s="219" t="s">
        <v>41</v>
      </c>
      <c r="O294" s="91"/>
      <c r="P294" s="220">
        <f>O294*H294</f>
        <v>0</v>
      </c>
      <c r="Q294" s="220">
        <v>0</v>
      </c>
      <c r="R294" s="220">
        <f>Q294*H294</f>
        <v>0</v>
      </c>
      <c r="S294" s="220">
        <v>0</v>
      </c>
      <c r="T294" s="221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2" t="s">
        <v>132</v>
      </c>
      <c r="AT294" s="222" t="s">
        <v>127</v>
      </c>
      <c r="AU294" s="222" t="s">
        <v>83</v>
      </c>
      <c r="AY294" s="17" t="s">
        <v>124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7" t="s">
        <v>81</v>
      </c>
      <c r="BK294" s="223">
        <f>ROUND(I294*H294,2)</f>
        <v>0</v>
      </c>
      <c r="BL294" s="17" t="s">
        <v>132</v>
      </c>
      <c r="BM294" s="222" t="s">
        <v>351</v>
      </c>
    </row>
    <row r="295" s="14" customFormat="1">
      <c r="A295" s="14"/>
      <c r="B295" s="235"/>
      <c r="C295" s="236"/>
      <c r="D295" s="226" t="s">
        <v>134</v>
      </c>
      <c r="E295" s="237" t="s">
        <v>1</v>
      </c>
      <c r="F295" s="238" t="s">
        <v>352</v>
      </c>
      <c r="G295" s="236"/>
      <c r="H295" s="239">
        <v>119.02800000000001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134</v>
      </c>
      <c r="AU295" s="245" t="s">
        <v>83</v>
      </c>
      <c r="AV295" s="14" t="s">
        <v>83</v>
      </c>
      <c r="AW295" s="14" t="s">
        <v>32</v>
      </c>
      <c r="AX295" s="14" t="s">
        <v>81</v>
      </c>
      <c r="AY295" s="245" t="s">
        <v>124</v>
      </c>
    </row>
    <row r="296" s="2" customFormat="1" ht="49.05" customHeight="1">
      <c r="A296" s="38"/>
      <c r="B296" s="39"/>
      <c r="C296" s="211" t="s">
        <v>353</v>
      </c>
      <c r="D296" s="211" t="s">
        <v>127</v>
      </c>
      <c r="E296" s="212" t="s">
        <v>354</v>
      </c>
      <c r="F296" s="213" t="s">
        <v>355</v>
      </c>
      <c r="G296" s="214" t="s">
        <v>196</v>
      </c>
      <c r="H296" s="215">
        <v>8.5020000000000007</v>
      </c>
      <c r="I296" s="216"/>
      <c r="J296" s="217">
        <f>ROUND(I296*H296,2)</f>
        <v>0</v>
      </c>
      <c r="K296" s="213" t="s">
        <v>131</v>
      </c>
      <c r="L296" s="44"/>
      <c r="M296" s="218" t="s">
        <v>1</v>
      </c>
      <c r="N296" s="219" t="s">
        <v>41</v>
      </c>
      <c r="O296" s="91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2" t="s">
        <v>132</v>
      </c>
      <c r="AT296" s="222" t="s">
        <v>127</v>
      </c>
      <c r="AU296" s="222" t="s">
        <v>83</v>
      </c>
      <c r="AY296" s="17" t="s">
        <v>124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7" t="s">
        <v>81</v>
      </c>
      <c r="BK296" s="223">
        <f>ROUND(I296*H296,2)</f>
        <v>0</v>
      </c>
      <c r="BL296" s="17" t="s">
        <v>132</v>
      </c>
      <c r="BM296" s="222" t="s">
        <v>356</v>
      </c>
    </row>
    <row r="297" s="14" customFormat="1">
      <c r="A297" s="14"/>
      <c r="B297" s="235"/>
      <c r="C297" s="236"/>
      <c r="D297" s="226" t="s">
        <v>134</v>
      </c>
      <c r="E297" s="237" t="s">
        <v>1</v>
      </c>
      <c r="F297" s="238" t="s">
        <v>357</v>
      </c>
      <c r="G297" s="236"/>
      <c r="H297" s="239">
        <v>8.5020000000000007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134</v>
      </c>
      <c r="AU297" s="245" t="s">
        <v>83</v>
      </c>
      <c r="AV297" s="14" t="s">
        <v>83</v>
      </c>
      <c r="AW297" s="14" t="s">
        <v>32</v>
      </c>
      <c r="AX297" s="14" t="s">
        <v>81</v>
      </c>
      <c r="AY297" s="245" t="s">
        <v>124</v>
      </c>
    </row>
    <row r="298" s="12" customFormat="1" ht="22.8" customHeight="1">
      <c r="A298" s="12"/>
      <c r="B298" s="195"/>
      <c r="C298" s="196"/>
      <c r="D298" s="197" t="s">
        <v>75</v>
      </c>
      <c r="E298" s="209" t="s">
        <v>358</v>
      </c>
      <c r="F298" s="209" t="s">
        <v>359</v>
      </c>
      <c r="G298" s="196"/>
      <c r="H298" s="196"/>
      <c r="I298" s="199"/>
      <c r="J298" s="210">
        <f>BK298</f>
        <v>0</v>
      </c>
      <c r="K298" s="196"/>
      <c r="L298" s="201"/>
      <c r="M298" s="202"/>
      <c r="N298" s="203"/>
      <c r="O298" s="203"/>
      <c r="P298" s="204">
        <f>P299</f>
        <v>0</v>
      </c>
      <c r="Q298" s="203"/>
      <c r="R298" s="204">
        <f>R299</f>
        <v>0</v>
      </c>
      <c r="S298" s="203"/>
      <c r="T298" s="205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6" t="s">
        <v>81</v>
      </c>
      <c r="AT298" s="207" t="s">
        <v>75</v>
      </c>
      <c r="AU298" s="207" t="s">
        <v>81</v>
      </c>
      <c r="AY298" s="206" t="s">
        <v>124</v>
      </c>
      <c r="BK298" s="208">
        <f>BK299</f>
        <v>0</v>
      </c>
    </row>
    <row r="299" s="2" customFormat="1" ht="55.5" customHeight="1">
      <c r="A299" s="38"/>
      <c r="B299" s="39"/>
      <c r="C299" s="211" t="s">
        <v>360</v>
      </c>
      <c r="D299" s="211" t="s">
        <v>127</v>
      </c>
      <c r="E299" s="212" t="s">
        <v>361</v>
      </c>
      <c r="F299" s="213" t="s">
        <v>362</v>
      </c>
      <c r="G299" s="214" t="s">
        <v>196</v>
      </c>
      <c r="H299" s="215">
        <v>8.9649999999999999</v>
      </c>
      <c r="I299" s="216"/>
      <c r="J299" s="217">
        <f>ROUND(I299*H299,2)</f>
        <v>0</v>
      </c>
      <c r="K299" s="213" t="s">
        <v>131</v>
      </c>
      <c r="L299" s="44"/>
      <c r="M299" s="218" t="s">
        <v>1</v>
      </c>
      <c r="N299" s="219" t="s">
        <v>41</v>
      </c>
      <c r="O299" s="91"/>
      <c r="P299" s="220">
        <f>O299*H299</f>
        <v>0</v>
      </c>
      <c r="Q299" s="220">
        <v>0</v>
      </c>
      <c r="R299" s="220">
        <f>Q299*H299</f>
        <v>0</v>
      </c>
      <c r="S299" s="220">
        <v>0</v>
      </c>
      <c r="T299" s="221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2" t="s">
        <v>132</v>
      </c>
      <c r="AT299" s="222" t="s">
        <v>127</v>
      </c>
      <c r="AU299" s="222" t="s">
        <v>83</v>
      </c>
      <c r="AY299" s="17" t="s">
        <v>124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7" t="s">
        <v>81</v>
      </c>
      <c r="BK299" s="223">
        <f>ROUND(I299*H299,2)</f>
        <v>0</v>
      </c>
      <c r="BL299" s="17" t="s">
        <v>132</v>
      </c>
      <c r="BM299" s="222" t="s">
        <v>363</v>
      </c>
    </row>
    <row r="300" s="12" customFormat="1" ht="25.92" customHeight="1">
      <c r="A300" s="12"/>
      <c r="B300" s="195"/>
      <c r="C300" s="196"/>
      <c r="D300" s="197" t="s">
        <v>75</v>
      </c>
      <c r="E300" s="198" t="s">
        <v>364</v>
      </c>
      <c r="F300" s="198" t="s">
        <v>365</v>
      </c>
      <c r="G300" s="196"/>
      <c r="H300" s="196"/>
      <c r="I300" s="199"/>
      <c r="J300" s="200">
        <f>BK300</f>
        <v>0</v>
      </c>
      <c r="K300" s="196"/>
      <c r="L300" s="201"/>
      <c r="M300" s="202"/>
      <c r="N300" s="203"/>
      <c r="O300" s="203"/>
      <c r="P300" s="204">
        <f>P301+P335+P358+P364</f>
        <v>0</v>
      </c>
      <c r="Q300" s="203"/>
      <c r="R300" s="204">
        <f>R301+R335+R358+R364</f>
        <v>1.0438757200000002</v>
      </c>
      <c r="S300" s="203"/>
      <c r="T300" s="205">
        <f>T301+T335+T358+T364</f>
        <v>0.033099999999999997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6" t="s">
        <v>83</v>
      </c>
      <c r="AT300" s="207" t="s">
        <v>75</v>
      </c>
      <c r="AU300" s="207" t="s">
        <v>76</v>
      </c>
      <c r="AY300" s="206" t="s">
        <v>124</v>
      </c>
      <c r="BK300" s="208">
        <f>BK301+BK335+BK358+BK364</f>
        <v>0</v>
      </c>
    </row>
    <row r="301" s="12" customFormat="1" ht="22.8" customHeight="1">
      <c r="A301" s="12"/>
      <c r="B301" s="195"/>
      <c r="C301" s="196"/>
      <c r="D301" s="197" t="s">
        <v>75</v>
      </c>
      <c r="E301" s="209" t="s">
        <v>366</v>
      </c>
      <c r="F301" s="209" t="s">
        <v>367</v>
      </c>
      <c r="G301" s="196"/>
      <c r="H301" s="196"/>
      <c r="I301" s="199"/>
      <c r="J301" s="210">
        <f>BK301</f>
        <v>0</v>
      </c>
      <c r="K301" s="196"/>
      <c r="L301" s="201"/>
      <c r="M301" s="202"/>
      <c r="N301" s="203"/>
      <c r="O301" s="203"/>
      <c r="P301" s="204">
        <f>SUM(P302:P334)</f>
        <v>0</v>
      </c>
      <c r="Q301" s="203"/>
      <c r="R301" s="204">
        <f>SUM(R302:R334)</f>
        <v>0.25361825999999998</v>
      </c>
      <c r="S301" s="203"/>
      <c r="T301" s="205">
        <f>SUM(T302:T334)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6" t="s">
        <v>83</v>
      </c>
      <c r="AT301" s="207" t="s">
        <v>75</v>
      </c>
      <c r="AU301" s="207" t="s">
        <v>81</v>
      </c>
      <c r="AY301" s="206" t="s">
        <v>124</v>
      </c>
      <c r="BK301" s="208">
        <f>SUM(BK302:BK334)</f>
        <v>0</v>
      </c>
    </row>
    <row r="302" s="2" customFormat="1" ht="24.15" customHeight="1">
      <c r="A302" s="38"/>
      <c r="B302" s="39"/>
      <c r="C302" s="211" t="s">
        <v>368</v>
      </c>
      <c r="D302" s="211" t="s">
        <v>127</v>
      </c>
      <c r="E302" s="212" t="s">
        <v>369</v>
      </c>
      <c r="F302" s="213" t="s">
        <v>370</v>
      </c>
      <c r="G302" s="214" t="s">
        <v>145</v>
      </c>
      <c r="H302" s="215">
        <v>6.3979999999999997</v>
      </c>
      <c r="I302" s="216"/>
      <c r="J302" s="217">
        <f>ROUND(I302*H302,2)</f>
        <v>0</v>
      </c>
      <c r="K302" s="213" t="s">
        <v>131</v>
      </c>
      <c r="L302" s="44"/>
      <c r="M302" s="218" t="s">
        <v>1</v>
      </c>
      <c r="N302" s="219" t="s">
        <v>41</v>
      </c>
      <c r="O302" s="91"/>
      <c r="P302" s="220">
        <f>O302*H302</f>
        <v>0</v>
      </c>
      <c r="Q302" s="220">
        <v>0</v>
      </c>
      <c r="R302" s="220">
        <f>Q302*H302</f>
        <v>0</v>
      </c>
      <c r="S302" s="220">
        <v>0</v>
      </c>
      <c r="T302" s="221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2" t="s">
        <v>212</v>
      </c>
      <c r="AT302" s="222" t="s">
        <v>127</v>
      </c>
      <c r="AU302" s="222" t="s">
        <v>83</v>
      </c>
      <c r="AY302" s="17" t="s">
        <v>124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7" t="s">
        <v>81</v>
      </c>
      <c r="BK302" s="223">
        <f>ROUND(I302*H302,2)</f>
        <v>0</v>
      </c>
      <c r="BL302" s="17" t="s">
        <v>212</v>
      </c>
      <c r="BM302" s="222" t="s">
        <v>371</v>
      </c>
    </row>
    <row r="303" s="14" customFormat="1">
      <c r="A303" s="14"/>
      <c r="B303" s="235"/>
      <c r="C303" s="236"/>
      <c r="D303" s="226" t="s">
        <v>134</v>
      </c>
      <c r="E303" s="237" t="s">
        <v>1</v>
      </c>
      <c r="F303" s="238" t="s">
        <v>187</v>
      </c>
      <c r="G303" s="236"/>
      <c r="H303" s="239">
        <v>2.613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134</v>
      </c>
      <c r="AU303" s="245" t="s">
        <v>83</v>
      </c>
      <c r="AV303" s="14" t="s">
        <v>83</v>
      </c>
      <c r="AW303" s="14" t="s">
        <v>32</v>
      </c>
      <c r="AX303" s="14" t="s">
        <v>76</v>
      </c>
      <c r="AY303" s="245" t="s">
        <v>124</v>
      </c>
    </row>
    <row r="304" s="14" customFormat="1">
      <c r="A304" s="14"/>
      <c r="B304" s="235"/>
      <c r="C304" s="236"/>
      <c r="D304" s="226" t="s">
        <v>134</v>
      </c>
      <c r="E304" s="237" t="s">
        <v>1</v>
      </c>
      <c r="F304" s="238" t="s">
        <v>188</v>
      </c>
      <c r="G304" s="236"/>
      <c r="H304" s="239">
        <v>3.7850000000000001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134</v>
      </c>
      <c r="AU304" s="245" t="s">
        <v>83</v>
      </c>
      <c r="AV304" s="14" t="s">
        <v>83</v>
      </c>
      <c r="AW304" s="14" t="s">
        <v>32</v>
      </c>
      <c r="AX304" s="14" t="s">
        <v>76</v>
      </c>
      <c r="AY304" s="245" t="s">
        <v>124</v>
      </c>
    </row>
    <row r="305" s="15" customFormat="1">
      <c r="A305" s="15"/>
      <c r="B305" s="246"/>
      <c r="C305" s="247"/>
      <c r="D305" s="226" t="s">
        <v>134</v>
      </c>
      <c r="E305" s="248" t="s">
        <v>1</v>
      </c>
      <c r="F305" s="249" t="s">
        <v>151</v>
      </c>
      <c r="G305" s="247"/>
      <c r="H305" s="250">
        <v>6.3979999999999997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6" t="s">
        <v>134</v>
      </c>
      <c r="AU305" s="256" t="s">
        <v>83</v>
      </c>
      <c r="AV305" s="15" t="s">
        <v>132</v>
      </c>
      <c r="AW305" s="15" t="s">
        <v>32</v>
      </c>
      <c r="AX305" s="15" t="s">
        <v>81</v>
      </c>
      <c r="AY305" s="256" t="s">
        <v>124</v>
      </c>
    </row>
    <row r="306" s="2" customFormat="1" ht="24.15" customHeight="1">
      <c r="A306" s="38"/>
      <c r="B306" s="39"/>
      <c r="C306" s="211" t="s">
        <v>372</v>
      </c>
      <c r="D306" s="211" t="s">
        <v>127</v>
      </c>
      <c r="E306" s="212" t="s">
        <v>373</v>
      </c>
      <c r="F306" s="213" t="s">
        <v>374</v>
      </c>
      <c r="G306" s="214" t="s">
        <v>145</v>
      </c>
      <c r="H306" s="215">
        <v>6.3979999999999997</v>
      </c>
      <c r="I306" s="216"/>
      <c r="J306" s="217">
        <f>ROUND(I306*H306,2)</f>
        <v>0</v>
      </c>
      <c r="K306" s="213" t="s">
        <v>131</v>
      </c>
      <c r="L306" s="44"/>
      <c r="M306" s="218" t="s">
        <v>1</v>
      </c>
      <c r="N306" s="219" t="s">
        <v>41</v>
      </c>
      <c r="O306" s="91"/>
      <c r="P306" s="220">
        <f>O306*H306</f>
        <v>0</v>
      </c>
      <c r="Q306" s="220">
        <v>0.00029999999999999997</v>
      </c>
      <c r="R306" s="220">
        <f>Q306*H306</f>
        <v>0.0019193999999999997</v>
      </c>
      <c r="S306" s="220">
        <v>0</v>
      </c>
      <c r="T306" s="221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2" t="s">
        <v>212</v>
      </c>
      <c r="AT306" s="222" t="s">
        <v>127</v>
      </c>
      <c r="AU306" s="222" t="s">
        <v>83</v>
      </c>
      <c r="AY306" s="17" t="s">
        <v>124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7" t="s">
        <v>81</v>
      </c>
      <c r="BK306" s="223">
        <f>ROUND(I306*H306,2)</f>
        <v>0</v>
      </c>
      <c r="BL306" s="17" t="s">
        <v>212</v>
      </c>
      <c r="BM306" s="222" t="s">
        <v>375</v>
      </c>
    </row>
    <row r="307" s="14" customFormat="1">
      <c r="A307" s="14"/>
      <c r="B307" s="235"/>
      <c r="C307" s="236"/>
      <c r="D307" s="226" t="s">
        <v>134</v>
      </c>
      <c r="E307" s="237" t="s">
        <v>1</v>
      </c>
      <c r="F307" s="238" t="s">
        <v>187</v>
      </c>
      <c r="G307" s="236"/>
      <c r="H307" s="239">
        <v>2.613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134</v>
      </c>
      <c r="AU307" s="245" t="s">
        <v>83</v>
      </c>
      <c r="AV307" s="14" t="s">
        <v>83</v>
      </c>
      <c r="AW307" s="14" t="s">
        <v>32</v>
      </c>
      <c r="AX307" s="14" t="s">
        <v>76</v>
      </c>
      <c r="AY307" s="245" t="s">
        <v>124</v>
      </c>
    </row>
    <row r="308" s="14" customFormat="1">
      <c r="A308" s="14"/>
      <c r="B308" s="235"/>
      <c r="C308" s="236"/>
      <c r="D308" s="226" t="s">
        <v>134</v>
      </c>
      <c r="E308" s="237" t="s">
        <v>1</v>
      </c>
      <c r="F308" s="238" t="s">
        <v>188</v>
      </c>
      <c r="G308" s="236"/>
      <c r="H308" s="239">
        <v>3.7850000000000001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134</v>
      </c>
      <c r="AU308" s="245" t="s">
        <v>83</v>
      </c>
      <c r="AV308" s="14" t="s">
        <v>83</v>
      </c>
      <c r="AW308" s="14" t="s">
        <v>32</v>
      </c>
      <c r="AX308" s="14" t="s">
        <v>76</v>
      </c>
      <c r="AY308" s="245" t="s">
        <v>124</v>
      </c>
    </row>
    <row r="309" s="15" customFormat="1">
      <c r="A309" s="15"/>
      <c r="B309" s="246"/>
      <c r="C309" s="247"/>
      <c r="D309" s="226" t="s">
        <v>134</v>
      </c>
      <c r="E309" s="248" t="s">
        <v>1</v>
      </c>
      <c r="F309" s="249" t="s">
        <v>151</v>
      </c>
      <c r="G309" s="247"/>
      <c r="H309" s="250">
        <v>6.3979999999999997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6" t="s">
        <v>134</v>
      </c>
      <c r="AU309" s="256" t="s">
        <v>83</v>
      </c>
      <c r="AV309" s="15" t="s">
        <v>132</v>
      </c>
      <c r="AW309" s="15" t="s">
        <v>32</v>
      </c>
      <c r="AX309" s="15" t="s">
        <v>81</v>
      </c>
      <c r="AY309" s="256" t="s">
        <v>124</v>
      </c>
    </row>
    <row r="310" s="2" customFormat="1" ht="37.8" customHeight="1">
      <c r="A310" s="38"/>
      <c r="B310" s="39"/>
      <c r="C310" s="211" t="s">
        <v>376</v>
      </c>
      <c r="D310" s="211" t="s">
        <v>127</v>
      </c>
      <c r="E310" s="212" t="s">
        <v>377</v>
      </c>
      <c r="F310" s="213" t="s">
        <v>378</v>
      </c>
      <c r="G310" s="214" t="s">
        <v>145</v>
      </c>
      <c r="H310" s="215">
        <v>2.613</v>
      </c>
      <c r="I310" s="216"/>
      <c r="J310" s="217">
        <f>ROUND(I310*H310,2)</f>
        <v>0</v>
      </c>
      <c r="K310" s="213" t="s">
        <v>131</v>
      </c>
      <c r="L310" s="44"/>
      <c r="M310" s="218" t="s">
        <v>1</v>
      </c>
      <c r="N310" s="219" t="s">
        <v>41</v>
      </c>
      <c r="O310" s="91"/>
      <c r="P310" s="220">
        <f>O310*H310</f>
        <v>0</v>
      </c>
      <c r="Q310" s="220">
        <v>0.0044999999999999997</v>
      </c>
      <c r="R310" s="220">
        <f>Q310*H310</f>
        <v>0.0117585</v>
      </c>
      <c r="S310" s="220">
        <v>0</v>
      </c>
      <c r="T310" s="221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2" t="s">
        <v>212</v>
      </c>
      <c r="AT310" s="222" t="s">
        <v>127</v>
      </c>
      <c r="AU310" s="222" t="s">
        <v>83</v>
      </c>
      <c r="AY310" s="17" t="s">
        <v>124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17" t="s">
        <v>81</v>
      </c>
      <c r="BK310" s="223">
        <f>ROUND(I310*H310,2)</f>
        <v>0</v>
      </c>
      <c r="BL310" s="17" t="s">
        <v>212</v>
      </c>
      <c r="BM310" s="222" t="s">
        <v>379</v>
      </c>
    </row>
    <row r="311" s="13" customFormat="1">
      <c r="A311" s="13"/>
      <c r="B311" s="224"/>
      <c r="C311" s="225"/>
      <c r="D311" s="226" t="s">
        <v>134</v>
      </c>
      <c r="E311" s="227" t="s">
        <v>1</v>
      </c>
      <c r="F311" s="228" t="s">
        <v>380</v>
      </c>
      <c r="G311" s="225"/>
      <c r="H311" s="227" t="s">
        <v>1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134</v>
      </c>
      <c r="AU311" s="234" t="s">
        <v>83</v>
      </c>
      <c r="AV311" s="13" t="s">
        <v>81</v>
      </c>
      <c r="AW311" s="13" t="s">
        <v>32</v>
      </c>
      <c r="AX311" s="13" t="s">
        <v>76</v>
      </c>
      <c r="AY311" s="234" t="s">
        <v>124</v>
      </c>
    </row>
    <row r="312" s="14" customFormat="1">
      <c r="A312" s="14"/>
      <c r="B312" s="235"/>
      <c r="C312" s="236"/>
      <c r="D312" s="226" t="s">
        <v>134</v>
      </c>
      <c r="E312" s="237" t="s">
        <v>1</v>
      </c>
      <c r="F312" s="238" t="s">
        <v>187</v>
      </c>
      <c r="G312" s="236"/>
      <c r="H312" s="239">
        <v>2.613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134</v>
      </c>
      <c r="AU312" s="245" t="s">
        <v>83</v>
      </c>
      <c r="AV312" s="14" t="s">
        <v>83</v>
      </c>
      <c r="AW312" s="14" t="s">
        <v>32</v>
      </c>
      <c r="AX312" s="14" t="s">
        <v>81</v>
      </c>
      <c r="AY312" s="245" t="s">
        <v>124</v>
      </c>
    </row>
    <row r="313" s="2" customFormat="1" ht="37.8" customHeight="1">
      <c r="A313" s="38"/>
      <c r="B313" s="39"/>
      <c r="C313" s="211" t="s">
        <v>381</v>
      </c>
      <c r="D313" s="211" t="s">
        <v>127</v>
      </c>
      <c r="E313" s="212" t="s">
        <v>382</v>
      </c>
      <c r="F313" s="213" t="s">
        <v>383</v>
      </c>
      <c r="G313" s="214" t="s">
        <v>257</v>
      </c>
      <c r="H313" s="215">
        <v>5</v>
      </c>
      <c r="I313" s="216"/>
      <c r="J313" s="217">
        <f>ROUND(I313*H313,2)</f>
        <v>0</v>
      </c>
      <c r="K313" s="213" t="s">
        <v>131</v>
      </c>
      <c r="L313" s="44"/>
      <c r="M313" s="218" t="s">
        <v>1</v>
      </c>
      <c r="N313" s="219" t="s">
        <v>41</v>
      </c>
      <c r="O313" s="91"/>
      <c r="P313" s="220">
        <f>O313*H313</f>
        <v>0</v>
      </c>
      <c r="Q313" s="220">
        <v>0.00042999999999999999</v>
      </c>
      <c r="R313" s="220">
        <f>Q313*H313</f>
        <v>0.00215</v>
      </c>
      <c r="S313" s="220">
        <v>0</v>
      </c>
      <c r="T313" s="221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2" t="s">
        <v>212</v>
      </c>
      <c r="AT313" s="222" t="s">
        <v>127</v>
      </c>
      <c r="AU313" s="222" t="s">
        <v>83</v>
      </c>
      <c r="AY313" s="17" t="s">
        <v>124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7" t="s">
        <v>81</v>
      </c>
      <c r="BK313" s="223">
        <f>ROUND(I313*H313,2)</f>
        <v>0</v>
      </c>
      <c r="BL313" s="17" t="s">
        <v>212</v>
      </c>
      <c r="BM313" s="222" t="s">
        <v>384</v>
      </c>
    </row>
    <row r="314" s="14" customFormat="1">
      <c r="A314" s="14"/>
      <c r="B314" s="235"/>
      <c r="C314" s="236"/>
      <c r="D314" s="226" t="s">
        <v>134</v>
      </c>
      <c r="E314" s="237" t="s">
        <v>1</v>
      </c>
      <c r="F314" s="238" t="s">
        <v>385</v>
      </c>
      <c r="G314" s="236"/>
      <c r="H314" s="239">
        <v>5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134</v>
      </c>
      <c r="AU314" s="245" t="s">
        <v>83</v>
      </c>
      <c r="AV314" s="14" t="s">
        <v>83</v>
      </c>
      <c r="AW314" s="14" t="s">
        <v>32</v>
      </c>
      <c r="AX314" s="14" t="s">
        <v>81</v>
      </c>
      <c r="AY314" s="245" t="s">
        <v>124</v>
      </c>
    </row>
    <row r="315" s="2" customFormat="1" ht="24.15" customHeight="1">
      <c r="A315" s="38"/>
      <c r="B315" s="39"/>
      <c r="C315" s="257" t="s">
        <v>386</v>
      </c>
      <c r="D315" s="257" t="s">
        <v>387</v>
      </c>
      <c r="E315" s="258" t="s">
        <v>388</v>
      </c>
      <c r="F315" s="259" t="s">
        <v>389</v>
      </c>
      <c r="G315" s="260" t="s">
        <v>257</v>
      </c>
      <c r="H315" s="261">
        <v>5.5</v>
      </c>
      <c r="I315" s="262"/>
      <c r="J315" s="263">
        <f>ROUND(I315*H315,2)</f>
        <v>0</v>
      </c>
      <c r="K315" s="259" t="s">
        <v>131</v>
      </c>
      <c r="L315" s="264"/>
      <c r="M315" s="265" t="s">
        <v>1</v>
      </c>
      <c r="N315" s="266" t="s">
        <v>41</v>
      </c>
      <c r="O315" s="91"/>
      <c r="P315" s="220">
        <f>O315*H315</f>
        <v>0</v>
      </c>
      <c r="Q315" s="220">
        <v>0.00198</v>
      </c>
      <c r="R315" s="220">
        <f>Q315*H315</f>
        <v>0.01089</v>
      </c>
      <c r="S315" s="220">
        <v>0</v>
      </c>
      <c r="T315" s="221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2" t="s">
        <v>303</v>
      </c>
      <c r="AT315" s="222" t="s">
        <v>387</v>
      </c>
      <c r="AU315" s="222" t="s">
        <v>83</v>
      </c>
      <c r="AY315" s="17" t="s">
        <v>124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7" t="s">
        <v>81</v>
      </c>
      <c r="BK315" s="223">
        <f>ROUND(I315*H315,2)</f>
        <v>0</v>
      </c>
      <c r="BL315" s="17" t="s">
        <v>212</v>
      </c>
      <c r="BM315" s="222" t="s">
        <v>390</v>
      </c>
    </row>
    <row r="316" s="14" customFormat="1">
      <c r="A316" s="14"/>
      <c r="B316" s="235"/>
      <c r="C316" s="236"/>
      <c r="D316" s="226" t="s">
        <v>134</v>
      </c>
      <c r="E316" s="236"/>
      <c r="F316" s="238" t="s">
        <v>391</v>
      </c>
      <c r="G316" s="236"/>
      <c r="H316" s="239">
        <v>5.5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134</v>
      </c>
      <c r="AU316" s="245" t="s">
        <v>83</v>
      </c>
      <c r="AV316" s="14" t="s">
        <v>83</v>
      </c>
      <c r="AW316" s="14" t="s">
        <v>4</v>
      </c>
      <c r="AX316" s="14" t="s">
        <v>81</v>
      </c>
      <c r="AY316" s="245" t="s">
        <v>124</v>
      </c>
    </row>
    <row r="317" s="2" customFormat="1" ht="37.8" customHeight="1">
      <c r="A317" s="38"/>
      <c r="B317" s="39"/>
      <c r="C317" s="211" t="s">
        <v>392</v>
      </c>
      <c r="D317" s="211" t="s">
        <v>127</v>
      </c>
      <c r="E317" s="212" t="s">
        <v>393</v>
      </c>
      <c r="F317" s="213" t="s">
        <v>394</v>
      </c>
      <c r="G317" s="214" t="s">
        <v>257</v>
      </c>
      <c r="H317" s="215">
        <v>5</v>
      </c>
      <c r="I317" s="216"/>
      <c r="J317" s="217">
        <f>ROUND(I317*H317,2)</f>
        <v>0</v>
      </c>
      <c r="K317" s="213" t="s">
        <v>131</v>
      </c>
      <c r="L317" s="44"/>
      <c r="M317" s="218" t="s">
        <v>1</v>
      </c>
      <c r="N317" s="219" t="s">
        <v>41</v>
      </c>
      <c r="O317" s="91"/>
      <c r="P317" s="220">
        <f>O317*H317</f>
        <v>0</v>
      </c>
      <c r="Q317" s="220">
        <v>0.00073999999999999999</v>
      </c>
      <c r="R317" s="220">
        <f>Q317*H317</f>
        <v>0.0037000000000000002</v>
      </c>
      <c r="S317" s="220">
        <v>0</v>
      </c>
      <c r="T317" s="221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2" t="s">
        <v>212</v>
      </c>
      <c r="AT317" s="222" t="s">
        <v>127</v>
      </c>
      <c r="AU317" s="222" t="s">
        <v>83</v>
      </c>
      <c r="AY317" s="17" t="s">
        <v>124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7" t="s">
        <v>81</v>
      </c>
      <c r="BK317" s="223">
        <f>ROUND(I317*H317,2)</f>
        <v>0</v>
      </c>
      <c r="BL317" s="17" t="s">
        <v>212</v>
      </c>
      <c r="BM317" s="222" t="s">
        <v>395</v>
      </c>
    </row>
    <row r="318" s="14" customFormat="1">
      <c r="A318" s="14"/>
      <c r="B318" s="235"/>
      <c r="C318" s="236"/>
      <c r="D318" s="226" t="s">
        <v>134</v>
      </c>
      <c r="E318" s="237" t="s">
        <v>1</v>
      </c>
      <c r="F318" s="238" t="s">
        <v>396</v>
      </c>
      <c r="G318" s="236"/>
      <c r="H318" s="239">
        <v>5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134</v>
      </c>
      <c r="AU318" s="245" t="s">
        <v>83</v>
      </c>
      <c r="AV318" s="14" t="s">
        <v>83</v>
      </c>
      <c r="AW318" s="14" t="s">
        <v>32</v>
      </c>
      <c r="AX318" s="14" t="s">
        <v>81</v>
      </c>
      <c r="AY318" s="245" t="s">
        <v>124</v>
      </c>
    </row>
    <row r="319" s="2" customFormat="1" ht="33" customHeight="1">
      <c r="A319" s="38"/>
      <c r="B319" s="39"/>
      <c r="C319" s="257" t="s">
        <v>397</v>
      </c>
      <c r="D319" s="257" t="s">
        <v>387</v>
      </c>
      <c r="E319" s="258" t="s">
        <v>398</v>
      </c>
      <c r="F319" s="259" t="s">
        <v>399</v>
      </c>
      <c r="G319" s="260" t="s">
        <v>257</v>
      </c>
      <c r="H319" s="261">
        <v>5</v>
      </c>
      <c r="I319" s="262"/>
      <c r="J319" s="263">
        <f>ROUND(I319*H319,2)</f>
        <v>0</v>
      </c>
      <c r="K319" s="259" t="s">
        <v>1</v>
      </c>
      <c r="L319" s="264"/>
      <c r="M319" s="265" t="s">
        <v>1</v>
      </c>
      <c r="N319" s="266" t="s">
        <v>41</v>
      </c>
      <c r="O319" s="91"/>
      <c r="P319" s="220">
        <f>O319*H319</f>
        <v>0</v>
      </c>
      <c r="Q319" s="220">
        <v>0.021999999999999999</v>
      </c>
      <c r="R319" s="220">
        <f>Q319*H319</f>
        <v>0.10999999999999999</v>
      </c>
      <c r="S319" s="220">
        <v>0</v>
      </c>
      <c r="T319" s="221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2" t="s">
        <v>303</v>
      </c>
      <c r="AT319" s="222" t="s">
        <v>387</v>
      </c>
      <c r="AU319" s="222" t="s">
        <v>83</v>
      </c>
      <c r="AY319" s="17" t="s">
        <v>124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7" t="s">
        <v>81</v>
      </c>
      <c r="BK319" s="223">
        <f>ROUND(I319*H319,2)</f>
        <v>0</v>
      </c>
      <c r="BL319" s="17" t="s">
        <v>212</v>
      </c>
      <c r="BM319" s="222" t="s">
        <v>400</v>
      </c>
    </row>
    <row r="320" s="2" customFormat="1" ht="37.8" customHeight="1">
      <c r="A320" s="38"/>
      <c r="B320" s="39"/>
      <c r="C320" s="211" t="s">
        <v>205</v>
      </c>
      <c r="D320" s="211" t="s">
        <v>127</v>
      </c>
      <c r="E320" s="212" t="s">
        <v>401</v>
      </c>
      <c r="F320" s="213" t="s">
        <v>402</v>
      </c>
      <c r="G320" s="214" t="s">
        <v>145</v>
      </c>
      <c r="H320" s="215">
        <v>3.3319999999999999</v>
      </c>
      <c r="I320" s="216"/>
      <c r="J320" s="217">
        <f>ROUND(I320*H320,2)</f>
        <v>0</v>
      </c>
      <c r="K320" s="213" t="s">
        <v>131</v>
      </c>
      <c r="L320" s="44"/>
      <c r="M320" s="218" t="s">
        <v>1</v>
      </c>
      <c r="N320" s="219" t="s">
        <v>41</v>
      </c>
      <c r="O320" s="91"/>
      <c r="P320" s="220">
        <f>O320*H320</f>
        <v>0</v>
      </c>
      <c r="Q320" s="220">
        <v>0.0054799999999999996</v>
      </c>
      <c r="R320" s="220">
        <f>Q320*H320</f>
        <v>0.018259359999999999</v>
      </c>
      <c r="S320" s="220">
        <v>0</v>
      </c>
      <c r="T320" s="221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2" t="s">
        <v>212</v>
      </c>
      <c r="AT320" s="222" t="s">
        <v>127</v>
      </c>
      <c r="AU320" s="222" t="s">
        <v>83</v>
      </c>
      <c r="AY320" s="17" t="s">
        <v>124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7" t="s">
        <v>81</v>
      </c>
      <c r="BK320" s="223">
        <f>ROUND(I320*H320,2)</f>
        <v>0</v>
      </c>
      <c r="BL320" s="17" t="s">
        <v>212</v>
      </c>
      <c r="BM320" s="222" t="s">
        <v>403</v>
      </c>
    </row>
    <row r="321" s="14" customFormat="1">
      <c r="A321" s="14"/>
      <c r="B321" s="235"/>
      <c r="C321" s="236"/>
      <c r="D321" s="226" t="s">
        <v>134</v>
      </c>
      <c r="E321" s="237" t="s">
        <v>1</v>
      </c>
      <c r="F321" s="238" t="s">
        <v>404</v>
      </c>
      <c r="G321" s="236"/>
      <c r="H321" s="239">
        <v>2.7770000000000001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134</v>
      </c>
      <c r="AU321" s="245" t="s">
        <v>83</v>
      </c>
      <c r="AV321" s="14" t="s">
        <v>83</v>
      </c>
      <c r="AW321" s="14" t="s">
        <v>32</v>
      </c>
      <c r="AX321" s="14" t="s">
        <v>81</v>
      </c>
      <c r="AY321" s="245" t="s">
        <v>124</v>
      </c>
    </row>
    <row r="322" s="14" customFormat="1">
      <c r="A322" s="14"/>
      <c r="B322" s="235"/>
      <c r="C322" s="236"/>
      <c r="D322" s="226" t="s">
        <v>134</v>
      </c>
      <c r="E322" s="236"/>
      <c r="F322" s="238" t="s">
        <v>405</v>
      </c>
      <c r="G322" s="236"/>
      <c r="H322" s="239">
        <v>3.3319999999999999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134</v>
      </c>
      <c r="AU322" s="245" t="s">
        <v>83</v>
      </c>
      <c r="AV322" s="14" t="s">
        <v>83</v>
      </c>
      <c r="AW322" s="14" t="s">
        <v>4</v>
      </c>
      <c r="AX322" s="14" t="s">
        <v>81</v>
      </c>
      <c r="AY322" s="245" t="s">
        <v>124</v>
      </c>
    </row>
    <row r="323" s="2" customFormat="1" ht="33" customHeight="1">
      <c r="A323" s="38"/>
      <c r="B323" s="39"/>
      <c r="C323" s="257" t="s">
        <v>406</v>
      </c>
      <c r="D323" s="257" t="s">
        <v>387</v>
      </c>
      <c r="E323" s="258" t="s">
        <v>407</v>
      </c>
      <c r="F323" s="259" t="s">
        <v>408</v>
      </c>
      <c r="G323" s="260" t="s">
        <v>145</v>
      </c>
      <c r="H323" s="261">
        <v>2.7770000000000001</v>
      </c>
      <c r="I323" s="262"/>
      <c r="J323" s="263">
        <f>ROUND(I323*H323,2)</f>
        <v>0</v>
      </c>
      <c r="K323" s="259" t="s">
        <v>1</v>
      </c>
      <c r="L323" s="264"/>
      <c r="M323" s="265" t="s">
        <v>1</v>
      </c>
      <c r="N323" s="266" t="s">
        <v>41</v>
      </c>
      <c r="O323" s="91"/>
      <c r="P323" s="220">
        <f>O323*H323</f>
        <v>0</v>
      </c>
      <c r="Q323" s="220">
        <v>0.033000000000000002</v>
      </c>
      <c r="R323" s="220">
        <f>Q323*H323</f>
        <v>0.091641000000000014</v>
      </c>
      <c r="S323" s="220">
        <v>0</v>
      </c>
      <c r="T323" s="221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2" t="s">
        <v>303</v>
      </c>
      <c r="AT323" s="222" t="s">
        <v>387</v>
      </c>
      <c r="AU323" s="222" t="s">
        <v>83</v>
      </c>
      <c r="AY323" s="17" t="s">
        <v>124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7" t="s">
        <v>81</v>
      </c>
      <c r="BK323" s="223">
        <f>ROUND(I323*H323,2)</f>
        <v>0</v>
      </c>
      <c r="BL323" s="17" t="s">
        <v>212</v>
      </c>
      <c r="BM323" s="222" t="s">
        <v>409</v>
      </c>
    </row>
    <row r="324" s="2" customFormat="1" ht="16.5" customHeight="1">
      <c r="A324" s="38"/>
      <c r="B324" s="39"/>
      <c r="C324" s="211" t="s">
        <v>410</v>
      </c>
      <c r="D324" s="211" t="s">
        <v>127</v>
      </c>
      <c r="E324" s="212" t="s">
        <v>411</v>
      </c>
      <c r="F324" s="213" t="s">
        <v>412</v>
      </c>
      <c r="G324" s="214" t="s">
        <v>257</v>
      </c>
      <c r="H324" s="215">
        <v>10</v>
      </c>
      <c r="I324" s="216"/>
      <c r="J324" s="217">
        <f>ROUND(I324*H324,2)</f>
        <v>0</v>
      </c>
      <c r="K324" s="213" t="s">
        <v>131</v>
      </c>
      <c r="L324" s="44"/>
      <c r="M324" s="218" t="s">
        <v>1</v>
      </c>
      <c r="N324" s="219" t="s">
        <v>41</v>
      </c>
      <c r="O324" s="91"/>
      <c r="P324" s="220">
        <f>O324*H324</f>
        <v>0</v>
      </c>
      <c r="Q324" s="220">
        <v>9.0000000000000006E-05</v>
      </c>
      <c r="R324" s="220">
        <f>Q324*H324</f>
        <v>0.00090000000000000008</v>
      </c>
      <c r="S324" s="220">
        <v>0</v>
      </c>
      <c r="T324" s="221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2" t="s">
        <v>212</v>
      </c>
      <c r="AT324" s="222" t="s">
        <v>127</v>
      </c>
      <c r="AU324" s="222" t="s">
        <v>83</v>
      </c>
      <c r="AY324" s="17" t="s">
        <v>124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7" t="s">
        <v>81</v>
      </c>
      <c r="BK324" s="223">
        <f>ROUND(I324*H324,2)</f>
        <v>0</v>
      </c>
      <c r="BL324" s="17" t="s">
        <v>212</v>
      </c>
      <c r="BM324" s="222" t="s">
        <v>413</v>
      </c>
    </row>
    <row r="325" s="2" customFormat="1" ht="16.5" customHeight="1">
      <c r="A325" s="38"/>
      <c r="B325" s="39"/>
      <c r="C325" s="211" t="s">
        <v>414</v>
      </c>
      <c r="D325" s="211" t="s">
        <v>127</v>
      </c>
      <c r="E325" s="212" t="s">
        <v>415</v>
      </c>
      <c r="F325" s="213" t="s">
        <v>416</v>
      </c>
      <c r="G325" s="214" t="s">
        <v>257</v>
      </c>
      <c r="H325" s="215">
        <v>15</v>
      </c>
      <c r="I325" s="216"/>
      <c r="J325" s="217">
        <f>ROUND(I325*H325,2)</f>
        <v>0</v>
      </c>
      <c r="K325" s="213" t="s">
        <v>131</v>
      </c>
      <c r="L325" s="44"/>
      <c r="M325" s="218" t="s">
        <v>1</v>
      </c>
      <c r="N325" s="219" t="s">
        <v>41</v>
      </c>
      <c r="O325" s="91"/>
      <c r="P325" s="220">
        <f>O325*H325</f>
        <v>0</v>
      </c>
      <c r="Q325" s="220">
        <v>0.00016000000000000001</v>
      </c>
      <c r="R325" s="220">
        <f>Q325*H325</f>
        <v>0.0024000000000000002</v>
      </c>
      <c r="S325" s="220">
        <v>0</v>
      </c>
      <c r="T325" s="221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2" t="s">
        <v>212</v>
      </c>
      <c r="AT325" s="222" t="s">
        <v>127</v>
      </c>
      <c r="AU325" s="222" t="s">
        <v>83</v>
      </c>
      <c r="AY325" s="17" t="s">
        <v>124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7" t="s">
        <v>81</v>
      </c>
      <c r="BK325" s="223">
        <f>ROUND(I325*H325,2)</f>
        <v>0</v>
      </c>
      <c r="BL325" s="17" t="s">
        <v>212</v>
      </c>
      <c r="BM325" s="222" t="s">
        <v>417</v>
      </c>
    </row>
    <row r="326" s="14" customFormat="1">
      <c r="A326" s="14"/>
      <c r="B326" s="235"/>
      <c r="C326" s="236"/>
      <c r="D326" s="226" t="s">
        <v>134</v>
      </c>
      <c r="E326" s="237" t="s">
        <v>1</v>
      </c>
      <c r="F326" s="238" t="s">
        <v>418</v>
      </c>
      <c r="G326" s="236"/>
      <c r="H326" s="239">
        <v>15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134</v>
      </c>
      <c r="AU326" s="245" t="s">
        <v>83</v>
      </c>
      <c r="AV326" s="14" t="s">
        <v>83</v>
      </c>
      <c r="AW326" s="14" t="s">
        <v>32</v>
      </c>
      <c r="AX326" s="14" t="s">
        <v>81</v>
      </c>
      <c r="AY326" s="245" t="s">
        <v>124</v>
      </c>
    </row>
    <row r="327" s="2" customFormat="1" ht="24.15" customHeight="1">
      <c r="A327" s="38"/>
      <c r="B327" s="39"/>
      <c r="C327" s="211" t="s">
        <v>419</v>
      </c>
      <c r="D327" s="211" t="s">
        <v>127</v>
      </c>
      <c r="E327" s="212" t="s">
        <v>420</v>
      </c>
      <c r="F327" s="213" t="s">
        <v>421</v>
      </c>
      <c r="G327" s="214" t="s">
        <v>257</v>
      </c>
      <c r="H327" s="215">
        <v>10</v>
      </c>
      <c r="I327" s="216"/>
      <c r="J327" s="217">
        <f>ROUND(I327*H327,2)</f>
        <v>0</v>
      </c>
      <c r="K327" s="213" t="s">
        <v>131</v>
      </c>
      <c r="L327" s="44"/>
      <c r="M327" s="218" t="s">
        <v>1</v>
      </c>
      <c r="N327" s="219" t="s">
        <v>41</v>
      </c>
      <c r="O327" s="91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2" t="s">
        <v>212</v>
      </c>
      <c r="AT327" s="222" t="s">
        <v>127</v>
      </c>
      <c r="AU327" s="222" t="s">
        <v>83</v>
      </c>
      <c r="AY327" s="17" t="s">
        <v>124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7" t="s">
        <v>81</v>
      </c>
      <c r="BK327" s="223">
        <f>ROUND(I327*H327,2)</f>
        <v>0</v>
      </c>
      <c r="BL327" s="17" t="s">
        <v>212</v>
      </c>
      <c r="BM327" s="222" t="s">
        <v>422</v>
      </c>
    </row>
    <row r="328" s="14" customFormat="1">
      <c r="A328" s="14"/>
      <c r="B328" s="235"/>
      <c r="C328" s="236"/>
      <c r="D328" s="226" t="s">
        <v>134</v>
      </c>
      <c r="E328" s="237" t="s">
        <v>1</v>
      </c>
      <c r="F328" s="238" t="s">
        <v>423</v>
      </c>
      <c r="G328" s="236"/>
      <c r="H328" s="239">
        <v>10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134</v>
      </c>
      <c r="AU328" s="245" t="s">
        <v>83</v>
      </c>
      <c r="AV328" s="14" t="s">
        <v>83</v>
      </c>
      <c r="AW328" s="14" t="s">
        <v>32</v>
      </c>
      <c r="AX328" s="14" t="s">
        <v>81</v>
      </c>
      <c r="AY328" s="245" t="s">
        <v>124</v>
      </c>
    </row>
    <row r="329" s="2" customFormat="1" ht="24.15" customHeight="1">
      <c r="A329" s="38"/>
      <c r="B329" s="39"/>
      <c r="C329" s="211" t="s">
        <v>424</v>
      </c>
      <c r="D329" s="211" t="s">
        <v>127</v>
      </c>
      <c r="E329" s="212" t="s">
        <v>425</v>
      </c>
      <c r="F329" s="213" t="s">
        <v>426</v>
      </c>
      <c r="G329" s="214" t="s">
        <v>257</v>
      </c>
      <c r="H329" s="215">
        <v>8.3520000000000003</v>
      </c>
      <c r="I329" s="216"/>
      <c r="J329" s="217">
        <f>ROUND(I329*H329,2)</f>
        <v>0</v>
      </c>
      <c r="K329" s="213" t="s">
        <v>131</v>
      </c>
      <c r="L329" s="44"/>
      <c r="M329" s="218" t="s">
        <v>1</v>
      </c>
      <c r="N329" s="219" t="s">
        <v>41</v>
      </c>
      <c r="O329" s="91"/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2" t="s">
        <v>212</v>
      </c>
      <c r="AT329" s="222" t="s">
        <v>127</v>
      </c>
      <c r="AU329" s="222" t="s">
        <v>83</v>
      </c>
      <c r="AY329" s="17" t="s">
        <v>124</v>
      </c>
      <c r="BE329" s="223">
        <f>IF(N329="základní",J329,0)</f>
        <v>0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17" t="s">
        <v>81</v>
      </c>
      <c r="BK329" s="223">
        <f>ROUND(I329*H329,2)</f>
        <v>0</v>
      </c>
      <c r="BL329" s="17" t="s">
        <v>212</v>
      </c>
      <c r="BM329" s="222" t="s">
        <v>427</v>
      </c>
    </row>
    <row r="330" s="14" customFormat="1">
      <c r="A330" s="14"/>
      <c r="B330" s="235"/>
      <c r="C330" s="236"/>
      <c r="D330" s="226" t="s">
        <v>134</v>
      </c>
      <c r="E330" s="237" t="s">
        <v>1</v>
      </c>
      <c r="F330" s="238" t="s">
        <v>428</v>
      </c>
      <c r="G330" s="236"/>
      <c r="H330" s="239">
        <v>4.1760000000000002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134</v>
      </c>
      <c r="AU330" s="245" t="s">
        <v>83</v>
      </c>
      <c r="AV330" s="14" t="s">
        <v>83</v>
      </c>
      <c r="AW330" s="14" t="s">
        <v>32</v>
      </c>
      <c r="AX330" s="14" t="s">
        <v>76</v>
      </c>
      <c r="AY330" s="245" t="s">
        <v>124</v>
      </c>
    </row>
    <row r="331" s="14" customFormat="1">
      <c r="A331" s="14"/>
      <c r="B331" s="235"/>
      <c r="C331" s="236"/>
      <c r="D331" s="226" t="s">
        <v>134</v>
      </c>
      <c r="E331" s="237" t="s">
        <v>1</v>
      </c>
      <c r="F331" s="238" t="s">
        <v>429</v>
      </c>
      <c r="G331" s="236"/>
      <c r="H331" s="239">
        <v>4.1760000000000002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134</v>
      </c>
      <c r="AU331" s="245" t="s">
        <v>83</v>
      </c>
      <c r="AV331" s="14" t="s">
        <v>83</v>
      </c>
      <c r="AW331" s="14" t="s">
        <v>32</v>
      </c>
      <c r="AX331" s="14" t="s">
        <v>76</v>
      </c>
      <c r="AY331" s="245" t="s">
        <v>124</v>
      </c>
    </row>
    <row r="332" s="15" customFormat="1">
      <c r="A332" s="15"/>
      <c r="B332" s="246"/>
      <c r="C332" s="247"/>
      <c r="D332" s="226" t="s">
        <v>134</v>
      </c>
      <c r="E332" s="248" t="s">
        <v>1</v>
      </c>
      <c r="F332" s="249" t="s">
        <v>151</v>
      </c>
      <c r="G332" s="247"/>
      <c r="H332" s="250">
        <v>8.3520000000000003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56" t="s">
        <v>134</v>
      </c>
      <c r="AU332" s="256" t="s">
        <v>83</v>
      </c>
      <c r="AV332" s="15" t="s">
        <v>132</v>
      </c>
      <c r="AW332" s="15" t="s">
        <v>32</v>
      </c>
      <c r="AX332" s="15" t="s">
        <v>81</v>
      </c>
      <c r="AY332" s="256" t="s">
        <v>124</v>
      </c>
    </row>
    <row r="333" s="2" customFormat="1" ht="24.15" customHeight="1">
      <c r="A333" s="38"/>
      <c r="B333" s="39"/>
      <c r="C333" s="211" t="s">
        <v>430</v>
      </c>
      <c r="D333" s="211" t="s">
        <v>127</v>
      </c>
      <c r="E333" s="212" t="s">
        <v>431</v>
      </c>
      <c r="F333" s="213" t="s">
        <v>426</v>
      </c>
      <c r="G333" s="214" t="s">
        <v>160</v>
      </c>
      <c r="H333" s="215">
        <v>1</v>
      </c>
      <c r="I333" s="216"/>
      <c r="J333" s="217">
        <f>ROUND(I333*H333,2)</f>
        <v>0</v>
      </c>
      <c r="K333" s="213" t="s">
        <v>1</v>
      </c>
      <c r="L333" s="44"/>
      <c r="M333" s="218" t="s">
        <v>1</v>
      </c>
      <c r="N333" s="219" t="s">
        <v>41</v>
      </c>
      <c r="O333" s="91"/>
      <c r="P333" s="220">
        <f>O333*H333</f>
        <v>0</v>
      </c>
      <c r="Q333" s="220">
        <v>0</v>
      </c>
      <c r="R333" s="220">
        <f>Q333*H333</f>
        <v>0</v>
      </c>
      <c r="S333" s="220">
        <v>0</v>
      </c>
      <c r="T333" s="221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2" t="s">
        <v>212</v>
      </c>
      <c r="AT333" s="222" t="s">
        <v>127</v>
      </c>
      <c r="AU333" s="222" t="s">
        <v>83</v>
      </c>
      <c r="AY333" s="17" t="s">
        <v>124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17" t="s">
        <v>81</v>
      </c>
      <c r="BK333" s="223">
        <f>ROUND(I333*H333,2)</f>
        <v>0</v>
      </c>
      <c r="BL333" s="17" t="s">
        <v>212</v>
      </c>
      <c r="BM333" s="222" t="s">
        <v>432</v>
      </c>
    </row>
    <row r="334" s="2" customFormat="1" ht="55.5" customHeight="1">
      <c r="A334" s="38"/>
      <c r="B334" s="39"/>
      <c r="C334" s="211" t="s">
        <v>433</v>
      </c>
      <c r="D334" s="211" t="s">
        <v>127</v>
      </c>
      <c r="E334" s="212" t="s">
        <v>434</v>
      </c>
      <c r="F334" s="213" t="s">
        <v>435</v>
      </c>
      <c r="G334" s="214" t="s">
        <v>196</v>
      </c>
      <c r="H334" s="215">
        <v>0.254</v>
      </c>
      <c r="I334" s="216"/>
      <c r="J334" s="217">
        <f>ROUND(I334*H334,2)</f>
        <v>0</v>
      </c>
      <c r="K334" s="213" t="s">
        <v>131</v>
      </c>
      <c r="L334" s="44"/>
      <c r="M334" s="218" t="s">
        <v>1</v>
      </c>
      <c r="N334" s="219" t="s">
        <v>41</v>
      </c>
      <c r="O334" s="91"/>
      <c r="P334" s="220">
        <f>O334*H334</f>
        <v>0</v>
      </c>
      <c r="Q334" s="220">
        <v>0</v>
      </c>
      <c r="R334" s="220">
        <f>Q334*H334</f>
        <v>0</v>
      </c>
      <c r="S334" s="220">
        <v>0</v>
      </c>
      <c r="T334" s="221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2" t="s">
        <v>212</v>
      </c>
      <c r="AT334" s="222" t="s">
        <v>127</v>
      </c>
      <c r="AU334" s="222" t="s">
        <v>83</v>
      </c>
      <c r="AY334" s="17" t="s">
        <v>124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7" t="s">
        <v>81</v>
      </c>
      <c r="BK334" s="223">
        <f>ROUND(I334*H334,2)</f>
        <v>0</v>
      </c>
      <c r="BL334" s="17" t="s">
        <v>212</v>
      </c>
      <c r="BM334" s="222" t="s">
        <v>436</v>
      </c>
    </row>
    <row r="335" s="12" customFormat="1" ht="22.8" customHeight="1">
      <c r="A335" s="12"/>
      <c r="B335" s="195"/>
      <c r="C335" s="196"/>
      <c r="D335" s="197" t="s">
        <v>75</v>
      </c>
      <c r="E335" s="209" t="s">
        <v>437</v>
      </c>
      <c r="F335" s="209" t="s">
        <v>438</v>
      </c>
      <c r="G335" s="196"/>
      <c r="H335" s="196"/>
      <c r="I335" s="199"/>
      <c r="J335" s="210">
        <f>BK335</f>
        <v>0</v>
      </c>
      <c r="K335" s="196"/>
      <c r="L335" s="201"/>
      <c r="M335" s="202"/>
      <c r="N335" s="203"/>
      <c r="O335" s="203"/>
      <c r="P335" s="204">
        <f>SUM(P336:P357)</f>
        <v>0</v>
      </c>
      <c r="Q335" s="203"/>
      <c r="R335" s="204">
        <f>SUM(R336:R357)</f>
        <v>0.41416334000000005</v>
      </c>
      <c r="S335" s="203"/>
      <c r="T335" s="205">
        <f>SUM(T336:T357)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6" t="s">
        <v>83</v>
      </c>
      <c r="AT335" s="207" t="s">
        <v>75</v>
      </c>
      <c r="AU335" s="207" t="s">
        <v>81</v>
      </c>
      <c r="AY335" s="206" t="s">
        <v>124</v>
      </c>
      <c r="BK335" s="208">
        <f>SUM(BK336:BK357)</f>
        <v>0</v>
      </c>
    </row>
    <row r="336" s="2" customFormat="1" ht="24.15" customHeight="1">
      <c r="A336" s="38"/>
      <c r="B336" s="39"/>
      <c r="C336" s="211" t="s">
        <v>439</v>
      </c>
      <c r="D336" s="211" t="s">
        <v>127</v>
      </c>
      <c r="E336" s="212" t="s">
        <v>440</v>
      </c>
      <c r="F336" s="213" t="s">
        <v>441</v>
      </c>
      <c r="G336" s="214" t="s">
        <v>145</v>
      </c>
      <c r="H336" s="215">
        <v>4.5419999999999998</v>
      </c>
      <c r="I336" s="216"/>
      <c r="J336" s="217">
        <f>ROUND(I336*H336,2)</f>
        <v>0</v>
      </c>
      <c r="K336" s="213" t="s">
        <v>131</v>
      </c>
      <c r="L336" s="44"/>
      <c r="M336" s="218" t="s">
        <v>1</v>
      </c>
      <c r="N336" s="219" t="s">
        <v>41</v>
      </c>
      <c r="O336" s="91"/>
      <c r="P336" s="220">
        <f>O336*H336</f>
        <v>0</v>
      </c>
      <c r="Q336" s="220">
        <v>0.06583</v>
      </c>
      <c r="R336" s="220">
        <f>Q336*H336</f>
        <v>0.29899986000000001</v>
      </c>
      <c r="S336" s="220">
        <v>0</v>
      </c>
      <c r="T336" s="221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2" t="s">
        <v>212</v>
      </c>
      <c r="AT336" s="222" t="s">
        <v>127</v>
      </c>
      <c r="AU336" s="222" t="s">
        <v>83</v>
      </c>
      <c r="AY336" s="17" t="s">
        <v>124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7" t="s">
        <v>81</v>
      </c>
      <c r="BK336" s="223">
        <f>ROUND(I336*H336,2)</f>
        <v>0</v>
      </c>
      <c r="BL336" s="17" t="s">
        <v>212</v>
      </c>
      <c r="BM336" s="222" t="s">
        <v>442</v>
      </c>
    </row>
    <row r="337" s="14" customFormat="1">
      <c r="A337" s="14"/>
      <c r="B337" s="235"/>
      <c r="C337" s="236"/>
      <c r="D337" s="226" t="s">
        <v>134</v>
      </c>
      <c r="E337" s="237" t="s">
        <v>1</v>
      </c>
      <c r="F337" s="238" t="s">
        <v>188</v>
      </c>
      <c r="G337" s="236"/>
      <c r="H337" s="239">
        <v>3.7850000000000001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134</v>
      </c>
      <c r="AU337" s="245" t="s">
        <v>83</v>
      </c>
      <c r="AV337" s="14" t="s">
        <v>83</v>
      </c>
      <c r="AW337" s="14" t="s">
        <v>32</v>
      </c>
      <c r="AX337" s="14" t="s">
        <v>81</v>
      </c>
      <c r="AY337" s="245" t="s">
        <v>124</v>
      </c>
    </row>
    <row r="338" s="14" customFormat="1">
      <c r="A338" s="14"/>
      <c r="B338" s="235"/>
      <c r="C338" s="236"/>
      <c r="D338" s="226" t="s">
        <v>134</v>
      </c>
      <c r="E338" s="236"/>
      <c r="F338" s="238" t="s">
        <v>443</v>
      </c>
      <c r="G338" s="236"/>
      <c r="H338" s="239">
        <v>4.5419999999999998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5" t="s">
        <v>134</v>
      </c>
      <c r="AU338" s="245" t="s">
        <v>83</v>
      </c>
      <c r="AV338" s="14" t="s">
        <v>83</v>
      </c>
      <c r="AW338" s="14" t="s">
        <v>4</v>
      </c>
      <c r="AX338" s="14" t="s">
        <v>81</v>
      </c>
      <c r="AY338" s="245" t="s">
        <v>124</v>
      </c>
    </row>
    <row r="339" s="2" customFormat="1" ht="24.15" customHeight="1">
      <c r="A339" s="38"/>
      <c r="B339" s="39"/>
      <c r="C339" s="211" t="s">
        <v>444</v>
      </c>
      <c r="D339" s="211" t="s">
        <v>127</v>
      </c>
      <c r="E339" s="212" t="s">
        <v>445</v>
      </c>
      <c r="F339" s="213" t="s">
        <v>446</v>
      </c>
      <c r="G339" s="214" t="s">
        <v>257</v>
      </c>
      <c r="H339" s="215">
        <v>5.7999999999999998</v>
      </c>
      <c r="I339" s="216"/>
      <c r="J339" s="217">
        <f>ROUND(I339*H339,2)</f>
        <v>0</v>
      </c>
      <c r="K339" s="213" t="s">
        <v>131</v>
      </c>
      <c r="L339" s="44"/>
      <c r="M339" s="218" t="s">
        <v>1</v>
      </c>
      <c r="N339" s="219" t="s">
        <v>41</v>
      </c>
      <c r="O339" s="91"/>
      <c r="P339" s="220">
        <f>O339*H339</f>
        <v>0</v>
      </c>
      <c r="Q339" s="220">
        <v>0.0065900000000000004</v>
      </c>
      <c r="R339" s="220">
        <f>Q339*H339</f>
        <v>0.038221999999999999</v>
      </c>
      <c r="S339" s="220">
        <v>0</v>
      </c>
      <c r="T339" s="221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2" t="s">
        <v>212</v>
      </c>
      <c r="AT339" s="222" t="s">
        <v>127</v>
      </c>
      <c r="AU339" s="222" t="s">
        <v>83</v>
      </c>
      <c r="AY339" s="17" t="s">
        <v>124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7" t="s">
        <v>81</v>
      </c>
      <c r="BK339" s="223">
        <f>ROUND(I339*H339,2)</f>
        <v>0</v>
      </c>
      <c r="BL339" s="17" t="s">
        <v>212</v>
      </c>
      <c r="BM339" s="222" t="s">
        <v>447</v>
      </c>
    </row>
    <row r="340" s="13" customFormat="1">
      <c r="A340" s="13"/>
      <c r="B340" s="224"/>
      <c r="C340" s="225"/>
      <c r="D340" s="226" t="s">
        <v>134</v>
      </c>
      <c r="E340" s="227" t="s">
        <v>1</v>
      </c>
      <c r="F340" s="228" t="s">
        <v>448</v>
      </c>
      <c r="G340" s="225"/>
      <c r="H340" s="227" t="s">
        <v>1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134</v>
      </c>
      <c r="AU340" s="234" t="s">
        <v>83</v>
      </c>
      <c r="AV340" s="13" t="s">
        <v>81</v>
      </c>
      <c r="AW340" s="13" t="s">
        <v>32</v>
      </c>
      <c r="AX340" s="13" t="s">
        <v>76</v>
      </c>
      <c r="AY340" s="234" t="s">
        <v>124</v>
      </c>
    </row>
    <row r="341" s="14" customFormat="1">
      <c r="A341" s="14"/>
      <c r="B341" s="235"/>
      <c r="C341" s="236"/>
      <c r="D341" s="226" t="s">
        <v>134</v>
      </c>
      <c r="E341" s="237" t="s">
        <v>1</v>
      </c>
      <c r="F341" s="238" t="s">
        <v>449</v>
      </c>
      <c r="G341" s="236"/>
      <c r="H341" s="239">
        <v>5.7999999999999998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134</v>
      </c>
      <c r="AU341" s="245" t="s">
        <v>83</v>
      </c>
      <c r="AV341" s="14" t="s">
        <v>83</v>
      </c>
      <c r="AW341" s="14" t="s">
        <v>32</v>
      </c>
      <c r="AX341" s="14" t="s">
        <v>81</v>
      </c>
      <c r="AY341" s="245" t="s">
        <v>124</v>
      </c>
    </row>
    <row r="342" s="2" customFormat="1" ht="24.15" customHeight="1">
      <c r="A342" s="38"/>
      <c r="B342" s="39"/>
      <c r="C342" s="211" t="s">
        <v>450</v>
      </c>
      <c r="D342" s="211" t="s">
        <v>127</v>
      </c>
      <c r="E342" s="212" t="s">
        <v>451</v>
      </c>
      <c r="F342" s="213" t="s">
        <v>452</v>
      </c>
      <c r="G342" s="214" t="s">
        <v>145</v>
      </c>
      <c r="H342" s="215">
        <v>4.5419999999999998</v>
      </c>
      <c r="I342" s="216"/>
      <c r="J342" s="217">
        <f>ROUND(I342*H342,2)</f>
        <v>0</v>
      </c>
      <c r="K342" s="213" t="s">
        <v>131</v>
      </c>
      <c r="L342" s="44"/>
      <c r="M342" s="218" t="s">
        <v>1</v>
      </c>
      <c r="N342" s="219" t="s">
        <v>41</v>
      </c>
      <c r="O342" s="91"/>
      <c r="P342" s="220">
        <f>O342*H342</f>
        <v>0</v>
      </c>
      <c r="Q342" s="220">
        <v>0</v>
      </c>
      <c r="R342" s="220">
        <f>Q342*H342</f>
        <v>0</v>
      </c>
      <c r="S342" s="220">
        <v>0</v>
      </c>
      <c r="T342" s="221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2" t="s">
        <v>212</v>
      </c>
      <c r="AT342" s="222" t="s">
        <v>127</v>
      </c>
      <c r="AU342" s="222" t="s">
        <v>83</v>
      </c>
      <c r="AY342" s="17" t="s">
        <v>124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17" t="s">
        <v>81</v>
      </c>
      <c r="BK342" s="223">
        <f>ROUND(I342*H342,2)</f>
        <v>0</v>
      </c>
      <c r="BL342" s="17" t="s">
        <v>212</v>
      </c>
      <c r="BM342" s="222" t="s">
        <v>453</v>
      </c>
    </row>
    <row r="343" s="14" customFormat="1">
      <c r="A343" s="14"/>
      <c r="B343" s="235"/>
      <c r="C343" s="236"/>
      <c r="D343" s="226" t="s">
        <v>134</v>
      </c>
      <c r="E343" s="237" t="s">
        <v>1</v>
      </c>
      <c r="F343" s="238" t="s">
        <v>188</v>
      </c>
      <c r="G343" s="236"/>
      <c r="H343" s="239">
        <v>3.7850000000000001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134</v>
      </c>
      <c r="AU343" s="245" t="s">
        <v>83</v>
      </c>
      <c r="AV343" s="14" t="s">
        <v>83</v>
      </c>
      <c r="AW343" s="14" t="s">
        <v>32</v>
      </c>
      <c r="AX343" s="14" t="s">
        <v>81</v>
      </c>
      <c r="AY343" s="245" t="s">
        <v>124</v>
      </c>
    </row>
    <row r="344" s="14" customFormat="1">
      <c r="A344" s="14"/>
      <c r="B344" s="235"/>
      <c r="C344" s="236"/>
      <c r="D344" s="226" t="s">
        <v>134</v>
      </c>
      <c r="E344" s="236"/>
      <c r="F344" s="238" t="s">
        <v>443</v>
      </c>
      <c r="G344" s="236"/>
      <c r="H344" s="239">
        <v>4.5419999999999998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134</v>
      </c>
      <c r="AU344" s="245" t="s">
        <v>83</v>
      </c>
      <c r="AV344" s="14" t="s">
        <v>83</v>
      </c>
      <c r="AW344" s="14" t="s">
        <v>4</v>
      </c>
      <c r="AX344" s="14" t="s">
        <v>81</v>
      </c>
      <c r="AY344" s="245" t="s">
        <v>124</v>
      </c>
    </row>
    <row r="345" s="2" customFormat="1" ht="33" customHeight="1">
      <c r="A345" s="38"/>
      <c r="B345" s="39"/>
      <c r="C345" s="211" t="s">
        <v>454</v>
      </c>
      <c r="D345" s="211" t="s">
        <v>127</v>
      </c>
      <c r="E345" s="212" t="s">
        <v>455</v>
      </c>
      <c r="F345" s="213" t="s">
        <v>456</v>
      </c>
      <c r="G345" s="214" t="s">
        <v>145</v>
      </c>
      <c r="H345" s="215">
        <v>4.5419999999999998</v>
      </c>
      <c r="I345" s="216"/>
      <c r="J345" s="217">
        <f>ROUND(I345*H345,2)</f>
        <v>0</v>
      </c>
      <c r="K345" s="213" t="s">
        <v>131</v>
      </c>
      <c r="L345" s="44"/>
      <c r="M345" s="218" t="s">
        <v>1</v>
      </c>
      <c r="N345" s="219" t="s">
        <v>41</v>
      </c>
      <c r="O345" s="91"/>
      <c r="P345" s="220">
        <f>O345*H345</f>
        <v>0</v>
      </c>
      <c r="Q345" s="220">
        <v>0.016740000000000001</v>
      </c>
      <c r="R345" s="220">
        <f>Q345*H345</f>
        <v>0.076033080000000003</v>
      </c>
      <c r="S345" s="220">
        <v>0</v>
      </c>
      <c r="T345" s="221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2" t="s">
        <v>212</v>
      </c>
      <c r="AT345" s="222" t="s">
        <v>127</v>
      </c>
      <c r="AU345" s="222" t="s">
        <v>83</v>
      </c>
      <c r="AY345" s="17" t="s">
        <v>124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7" t="s">
        <v>81</v>
      </c>
      <c r="BK345" s="223">
        <f>ROUND(I345*H345,2)</f>
        <v>0</v>
      </c>
      <c r="BL345" s="17" t="s">
        <v>212</v>
      </c>
      <c r="BM345" s="222" t="s">
        <v>457</v>
      </c>
    </row>
    <row r="346" s="14" customFormat="1">
      <c r="A346" s="14"/>
      <c r="B346" s="235"/>
      <c r="C346" s="236"/>
      <c r="D346" s="226" t="s">
        <v>134</v>
      </c>
      <c r="E346" s="237" t="s">
        <v>1</v>
      </c>
      <c r="F346" s="238" t="s">
        <v>458</v>
      </c>
      <c r="G346" s="236"/>
      <c r="H346" s="239">
        <v>3.7850000000000001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134</v>
      </c>
      <c r="AU346" s="245" t="s">
        <v>83</v>
      </c>
      <c r="AV346" s="14" t="s">
        <v>83</v>
      </c>
      <c r="AW346" s="14" t="s">
        <v>32</v>
      </c>
      <c r="AX346" s="14" t="s">
        <v>81</v>
      </c>
      <c r="AY346" s="245" t="s">
        <v>124</v>
      </c>
    </row>
    <row r="347" s="14" customFormat="1">
      <c r="A347" s="14"/>
      <c r="B347" s="235"/>
      <c r="C347" s="236"/>
      <c r="D347" s="226" t="s">
        <v>134</v>
      </c>
      <c r="E347" s="236"/>
      <c r="F347" s="238" t="s">
        <v>443</v>
      </c>
      <c r="G347" s="236"/>
      <c r="H347" s="239">
        <v>4.5419999999999998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134</v>
      </c>
      <c r="AU347" s="245" t="s">
        <v>83</v>
      </c>
      <c r="AV347" s="14" t="s">
        <v>83</v>
      </c>
      <c r="AW347" s="14" t="s">
        <v>4</v>
      </c>
      <c r="AX347" s="14" t="s">
        <v>81</v>
      </c>
      <c r="AY347" s="245" t="s">
        <v>124</v>
      </c>
    </row>
    <row r="348" s="2" customFormat="1" ht="24.15" customHeight="1">
      <c r="A348" s="38"/>
      <c r="B348" s="39"/>
      <c r="C348" s="211" t="s">
        <v>459</v>
      </c>
      <c r="D348" s="211" t="s">
        <v>127</v>
      </c>
      <c r="E348" s="212" t="s">
        <v>460</v>
      </c>
      <c r="F348" s="213" t="s">
        <v>461</v>
      </c>
      <c r="G348" s="214" t="s">
        <v>145</v>
      </c>
      <c r="H348" s="215">
        <v>4.5419999999999998</v>
      </c>
      <c r="I348" s="216"/>
      <c r="J348" s="217">
        <f>ROUND(I348*H348,2)</f>
        <v>0</v>
      </c>
      <c r="K348" s="213" t="s">
        <v>131</v>
      </c>
      <c r="L348" s="44"/>
      <c r="M348" s="218" t="s">
        <v>1</v>
      </c>
      <c r="N348" s="219" t="s">
        <v>41</v>
      </c>
      <c r="O348" s="91"/>
      <c r="P348" s="220">
        <f>O348*H348</f>
        <v>0</v>
      </c>
      <c r="Q348" s="220">
        <v>0</v>
      </c>
      <c r="R348" s="220">
        <f>Q348*H348</f>
        <v>0</v>
      </c>
      <c r="S348" s="220">
        <v>0</v>
      </c>
      <c r="T348" s="221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2" t="s">
        <v>212</v>
      </c>
      <c r="AT348" s="222" t="s">
        <v>127</v>
      </c>
      <c r="AU348" s="222" t="s">
        <v>83</v>
      </c>
      <c r="AY348" s="17" t="s">
        <v>124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17" t="s">
        <v>81</v>
      </c>
      <c r="BK348" s="223">
        <f>ROUND(I348*H348,2)</f>
        <v>0</v>
      </c>
      <c r="BL348" s="17" t="s">
        <v>212</v>
      </c>
      <c r="BM348" s="222" t="s">
        <v>462</v>
      </c>
    </row>
    <row r="349" s="14" customFormat="1">
      <c r="A349" s="14"/>
      <c r="B349" s="235"/>
      <c r="C349" s="236"/>
      <c r="D349" s="226" t="s">
        <v>134</v>
      </c>
      <c r="E349" s="237" t="s">
        <v>1</v>
      </c>
      <c r="F349" s="238" t="s">
        <v>188</v>
      </c>
      <c r="G349" s="236"/>
      <c r="H349" s="239">
        <v>3.7850000000000001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134</v>
      </c>
      <c r="AU349" s="245" t="s">
        <v>83</v>
      </c>
      <c r="AV349" s="14" t="s">
        <v>83</v>
      </c>
      <c r="AW349" s="14" t="s">
        <v>32</v>
      </c>
      <c r="AX349" s="14" t="s">
        <v>81</v>
      </c>
      <c r="AY349" s="245" t="s">
        <v>124</v>
      </c>
    </row>
    <row r="350" s="14" customFormat="1">
      <c r="A350" s="14"/>
      <c r="B350" s="235"/>
      <c r="C350" s="236"/>
      <c r="D350" s="226" t="s">
        <v>134</v>
      </c>
      <c r="E350" s="236"/>
      <c r="F350" s="238" t="s">
        <v>443</v>
      </c>
      <c r="G350" s="236"/>
      <c r="H350" s="239">
        <v>4.5419999999999998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5" t="s">
        <v>134</v>
      </c>
      <c r="AU350" s="245" t="s">
        <v>83</v>
      </c>
      <c r="AV350" s="14" t="s">
        <v>83</v>
      </c>
      <c r="AW350" s="14" t="s">
        <v>4</v>
      </c>
      <c r="AX350" s="14" t="s">
        <v>81</v>
      </c>
      <c r="AY350" s="245" t="s">
        <v>124</v>
      </c>
    </row>
    <row r="351" s="2" customFormat="1" ht="24.15" customHeight="1">
      <c r="A351" s="38"/>
      <c r="B351" s="39"/>
      <c r="C351" s="211" t="s">
        <v>463</v>
      </c>
      <c r="D351" s="211" t="s">
        <v>127</v>
      </c>
      <c r="E351" s="212" t="s">
        <v>464</v>
      </c>
      <c r="F351" s="213" t="s">
        <v>465</v>
      </c>
      <c r="G351" s="214" t="s">
        <v>145</v>
      </c>
      <c r="H351" s="215">
        <v>4.5419999999999998</v>
      </c>
      <c r="I351" s="216"/>
      <c r="J351" s="217">
        <f>ROUND(I351*H351,2)</f>
        <v>0</v>
      </c>
      <c r="K351" s="213" t="s">
        <v>131</v>
      </c>
      <c r="L351" s="44"/>
      <c r="M351" s="218" t="s">
        <v>1</v>
      </c>
      <c r="N351" s="219" t="s">
        <v>41</v>
      </c>
      <c r="O351" s="91"/>
      <c r="P351" s="220">
        <f>O351*H351</f>
        <v>0</v>
      </c>
      <c r="Q351" s="220">
        <v>1.0000000000000001E-05</v>
      </c>
      <c r="R351" s="220">
        <f>Q351*H351</f>
        <v>4.5420000000000002E-05</v>
      </c>
      <c r="S351" s="220">
        <v>0</v>
      </c>
      <c r="T351" s="221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2" t="s">
        <v>212</v>
      </c>
      <c r="AT351" s="222" t="s">
        <v>127</v>
      </c>
      <c r="AU351" s="222" t="s">
        <v>83</v>
      </c>
      <c r="AY351" s="17" t="s">
        <v>124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7" t="s">
        <v>81</v>
      </c>
      <c r="BK351" s="223">
        <f>ROUND(I351*H351,2)</f>
        <v>0</v>
      </c>
      <c r="BL351" s="17" t="s">
        <v>212</v>
      </c>
      <c r="BM351" s="222" t="s">
        <v>466</v>
      </c>
    </row>
    <row r="352" s="14" customFormat="1">
      <c r="A352" s="14"/>
      <c r="B352" s="235"/>
      <c r="C352" s="236"/>
      <c r="D352" s="226" t="s">
        <v>134</v>
      </c>
      <c r="E352" s="237" t="s">
        <v>1</v>
      </c>
      <c r="F352" s="238" t="s">
        <v>188</v>
      </c>
      <c r="G352" s="236"/>
      <c r="H352" s="239">
        <v>3.7850000000000001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134</v>
      </c>
      <c r="AU352" s="245" t="s">
        <v>83</v>
      </c>
      <c r="AV352" s="14" t="s">
        <v>83</v>
      </c>
      <c r="AW352" s="14" t="s">
        <v>32</v>
      </c>
      <c r="AX352" s="14" t="s">
        <v>81</v>
      </c>
      <c r="AY352" s="245" t="s">
        <v>124</v>
      </c>
    </row>
    <row r="353" s="14" customFormat="1">
      <c r="A353" s="14"/>
      <c r="B353" s="235"/>
      <c r="C353" s="236"/>
      <c r="D353" s="226" t="s">
        <v>134</v>
      </c>
      <c r="E353" s="236"/>
      <c r="F353" s="238" t="s">
        <v>443</v>
      </c>
      <c r="G353" s="236"/>
      <c r="H353" s="239">
        <v>4.5419999999999998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134</v>
      </c>
      <c r="AU353" s="245" t="s">
        <v>83</v>
      </c>
      <c r="AV353" s="14" t="s">
        <v>83</v>
      </c>
      <c r="AW353" s="14" t="s">
        <v>4</v>
      </c>
      <c r="AX353" s="14" t="s">
        <v>81</v>
      </c>
      <c r="AY353" s="245" t="s">
        <v>124</v>
      </c>
    </row>
    <row r="354" s="2" customFormat="1" ht="24.15" customHeight="1">
      <c r="A354" s="38"/>
      <c r="B354" s="39"/>
      <c r="C354" s="211" t="s">
        <v>467</v>
      </c>
      <c r="D354" s="211" t="s">
        <v>127</v>
      </c>
      <c r="E354" s="212" t="s">
        <v>468</v>
      </c>
      <c r="F354" s="213" t="s">
        <v>469</v>
      </c>
      <c r="G354" s="214" t="s">
        <v>145</v>
      </c>
      <c r="H354" s="215">
        <v>4.5419999999999998</v>
      </c>
      <c r="I354" s="216"/>
      <c r="J354" s="217">
        <f>ROUND(I354*H354,2)</f>
        <v>0</v>
      </c>
      <c r="K354" s="213" t="s">
        <v>131</v>
      </c>
      <c r="L354" s="44"/>
      <c r="M354" s="218" t="s">
        <v>1</v>
      </c>
      <c r="N354" s="219" t="s">
        <v>41</v>
      </c>
      <c r="O354" s="91"/>
      <c r="P354" s="220">
        <f>O354*H354</f>
        <v>0</v>
      </c>
      <c r="Q354" s="220">
        <v>0.00019000000000000001</v>
      </c>
      <c r="R354" s="220">
        <f>Q354*H354</f>
        <v>0.00086298000000000006</v>
      </c>
      <c r="S354" s="220">
        <v>0</v>
      </c>
      <c r="T354" s="221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2" t="s">
        <v>212</v>
      </c>
      <c r="AT354" s="222" t="s">
        <v>127</v>
      </c>
      <c r="AU354" s="222" t="s">
        <v>83</v>
      </c>
      <c r="AY354" s="17" t="s">
        <v>124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7" t="s">
        <v>81</v>
      </c>
      <c r="BK354" s="223">
        <f>ROUND(I354*H354,2)</f>
        <v>0</v>
      </c>
      <c r="BL354" s="17" t="s">
        <v>212</v>
      </c>
      <c r="BM354" s="222" t="s">
        <v>470</v>
      </c>
    </row>
    <row r="355" s="14" customFormat="1">
      <c r="A355" s="14"/>
      <c r="B355" s="235"/>
      <c r="C355" s="236"/>
      <c r="D355" s="226" t="s">
        <v>134</v>
      </c>
      <c r="E355" s="237" t="s">
        <v>1</v>
      </c>
      <c r="F355" s="238" t="s">
        <v>188</v>
      </c>
      <c r="G355" s="236"/>
      <c r="H355" s="239">
        <v>3.7850000000000001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134</v>
      </c>
      <c r="AU355" s="245" t="s">
        <v>83</v>
      </c>
      <c r="AV355" s="14" t="s">
        <v>83</v>
      </c>
      <c r="AW355" s="14" t="s">
        <v>32</v>
      </c>
      <c r="AX355" s="14" t="s">
        <v>81</v>
      </c>
      <c r="AY355" s="245" t="s">
        <v>124</v>
      </c>
    </row>
    <row r="356" s="14" customFormat="1">
      <c r="A356" s="14"/>
      <c r="B356" s="235"/>
      <c r="C356" s="236"/>
      <c r="D356" s="226" t="s">
        <v>134</v>
      </c>
      <c r="E356" s="236"/>
      <c r="F356" s="238" t="s">
        <v>443</v>
      </c>
      <c r="G356" s="236"/>
      <c r="H356" s="239">
        <v>4.5419999999999998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134</v>
      </c>
      <c r="AU356" s="245" t="s">
        <v>83</v>
      </c>
      <c r="AV356" s="14" t="s">
        <v>83</v>
      </c>
      <c r="AW356" s="14" t="s">
        <v>4</v>
      </c>
      <c r="AX356" s="14" t="s">
        <v>81</v>
      </c>
      <c r="AY356" s="245" t="s">
        <v>124</v>
      </c>
    </row>
    <row r="357" s="2" customFormat="1" ht="55.5" customHeight="1">
      <c r="A357" s="38"/>
      <c r="B357" s="39"/>
      <c r="C357" s="211" t="s">
        <v>471</v>
      </c>
      <c r="D357" s="211" t="s">
        <v>127</v>
      </c>
      <c r="E357" s="212" t="s">
        <v>472</v>
      </c>
      <c r="F357" s="213" t="s">
        <v>473</v>
      </c>
      <c r="G357" s="214" t="s">
        <v>196</v>
      </c>
      <c r="H357" s="215">
        <v>0.41399999999999998</v>
      </c>
      <c r="I357" s="216"/>
      <c r="J357" s="217">
        <f>ROUND(I357*H357,2)</f>
        <v>0</v>
      </c>
      <c r="K357" s="213" t="s">
        <v>131</v>
      </c>
      <c r="L357" s="44"/>
      <c r="M357" s="218" t="s">
        <v>1</v>
      </c>
      <c r="N357" s="219" t="s">
        <v>41</v>
      </c>
      <c r="O357" s="91"/>
      <c r="P357" s="220">
        <f>O357*H357</f>
        <v>0</v>
      </c>
      <c r="Q357" s="220">
        <v>0</v>
      </c>
      <c r="R357" s="220">
        <f>Q357*H357</f>
        <v>0</v>
      </c>
      <c r="S357" s="220">
        <v>0</v>
      </c>
      <c r="T357" s="221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2" t="s">
        <v>212</v>
      </c>
      <c r="AT357" s="222" t="s">
        <v>127</v>
      </c>
      <c r="AU357" s="222" t="s">
        <v>83</v>
      </c>
      <c r="AY357" s="17" t="s">
        <v>124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7" t="s">
        <v>81</v>
      </c>
      <c r="BK357" s="223">
        <f>ROUND(I357*H357,2)</f>
        <v>0</v>
      </c>
      <c r="BL357" s="17" t="s">
        <v>212</v>
      </c>
      <c r="BM357" s="222" t="s">
        <v>474</v>
      </c>
    </row>
    <row r="358" s="12" customFormat="1" ht="22.8" customHeight="1">
      <c r="A358" s="12"/>
      <c r="B358" s="195"/>
      <c r="C358" s="196"/>
      <c r="D358" s="197" t="s">
        <v>75</v>
      </c>
      <c r="E358" s="209" t="s">
        <v>475</v>
      </c>
      <c r="F358" s="209" t="s">
        <v>476</v>
      </c>
      <c r="G358" s="196"/>
      <c r="H358" s="196"/>
      <c r="I358" s="199"/>
      <c r="J358" s="210">
        <f>BK358</f>
        <v>0</v>
      </c>
      <c r="K358" s="196"/>
      <c r="L358" s="201"/>
      <c r="M358" s="202"/>
      <c r="N358" s="203"/>
      <c r="O358" s="203"/>
      <c r="P358" s="204">
        <f>SUM(P359:P363)</f>
        <v>0</v>
      </c>
      <c r="Q358" s="203"/>
      <c r="R358" s="204">
        <f>SUM(R359:R363)</f>
        <v>0.00035912000000000004</v>
      </c>
      <c r="S358" s="203"/>
      <c r="T358" s="205">
        <f>SUM(T359:T363)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6" t="s">
        <v>83</v>
      </c>
      <c r="AT358" s="207" t="s">
        <v>75</v>
      </c>
      <c r="AU358" s="207" t="s">
        <v>81</v>
      </c>
      <c r="AY358" s="206" t="s">
        <v>124</v>
      </c>
      <c r="BK358" s="208">
        <f>SUM(BK359:BK363)</f>
        <v>0</v>
      </c>
    </row>
    <row r="359" s="2" customFormat="1" ht="16.5" customHeight="1">
      <c r="A359" s="38"/>
      <c r="B359" s="39"/>
      <c r="C359" s="211" t="s">
        <v>477</v>
      </c>
      <c r="D359" s="211" t="s">
        <v>127</v>
      </c>
      <c r="E359" s="212" t="s">
        <v>478</v>
      </c>
      <c r="F359" s="213" t="s">
        <v>479</v>
      </c>
      <c r="G359" s="214" t="s">
        <v>257</v>
      </c>
      <c r="H359" s="215">
        <v>35.911999999999999</v>
      </c>
      <c r="I359" s="216"/>
      <c r="J359" s="217">
        <f>ROUND(I359*H359,2)</f>
        <v>0</v>
      </c>
      <c r="K359" s="213" t="s">
        <v>131</v>
      </c>
      <c r="L359" s="44"/>
      <c r="M359" s="218" t="s">
        <v>1</v>
      </c>
      <c r="N359" s="219" t="s">
        <v>41</v>
      </c>
      <c r="O359" s="91"/>
      <c r="P359" s="220">
        <f>O359*H359</f>
        <v>0</v>
      </c>
      <c r="Q359" s="220">
        <v>1.0000000000000001E-05</v>
      </c>
      <c r="R359" s="220">
        <f>Q359*H359</f>
        <v>0.00035912000000000004</v>
      </c>
      <c r="S359" s="220">
        <v>0</v>
      </c>
      <c r="T359" s="221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2" t="s">
        <v>212</v>
      </c>
      <c r="AT359" s="222" t="s">
        <v>127</v>
      </c>
      <c r="AU359" s="222" t="s">
        <v>83</v>
      </c>
      <c r="AY359" s="17" t="s">
        <v>124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7" t="s">
        <v>81</v>
      </c>
      <c r="BK359" s="223">
        <f>ROUND(I359*H359,2)</f>
        <v>0</v>
      </c>
      <c r="BL359" s="17" t="s">
        <v>212</v>
      </c>
      <c r="BM359" s="222" t="s">
        <v>480</v>
      </c>
    </row>
    <row r="360" s="13" customFormat="1">
      <c r="A360" s="13"/>
      <c r="B360" s="224"/>
      <c r="C360" s="225"/>
      <c r="D360" s="226" t="s">
        <v>134</v>
      </c>
      <c r="E360" s="227" t="s">
        <v>1</v>
      </c>
      <c r="F360" s="228" t="s">
        <v>481</v>
      </c>
      <c r="G360" s="225"/>
      <c r="H360" s="227" t="s">
        <v>1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134</v>
      </c>
      <c r="AU360" s="234" t="s">
        <v>83</v>
      </c>
      <c r="AV360" s="13" t="s">
        <v>81</v>
      </c>
      <c r="AW360" s="13" t="s">
        <v>32</v>
      </c>
      <c r="AX360" s="13" t="s">
        <v>76</v>
      </c>
      <c r="AY360" s="234" t="s">
        <v>124</v>
      </c>
    </row>
    <row r="361" s="14" customFormat="1">
      <c r="A361" s="14"/>
      <c r="B361" s="235"/>
      <c r="C361" s="236"/>
      <c r="D361" s="226" t="s">
        <v>134</v>
      </c>
      <c r="E361" s="237" t="s">
        <v>1</v>
      </c>
      <c r="F361" s="238" t="s">
        <v>482</v>
      </c>
      <c r="G361" s="236"/>
      <c r="H361" s="239">
        <v>13.68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134</v>
      </c>
      <c r="AU361" s="245" t="s">
        <v>83</v>
      </c>
      <c r="AV361" s="14" t="s">
        <v>83</v>
      </c>
      <c r="AW361" s="14" t="s">
        <v>32</v>
      </c>
      <c r="AX361" s="14" t="s">
        <v>76</v>
      </c>
      <c r="AY361" s="245" t="s">
        <v>124</v>
      </c>
    </row>
    <row r="362" s="14" customFormat="1">
      <c r="A362" s="14"/>
      <c r="B362" s="235"/>
      <c r="C362" s="236"/>
      <c r="D362" s="226" t="s">
        <v>134</v>
      </c>
      <c r="E362" s="237" t="s">
        <v>1</v>
      </c>
      <c r="F362" s="238" t="s">
        <v>483</v>
      </c>
      <c r="G362" s="236"/>
      <c r="H362" s="239">
        <v>22.231999999999999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134</v>
      </c>
      <c r="AU362" s="245" t="s">
        <v>83</v>
      </c>
      <c r="AV362" s="14" t="s">
        <v>83</v>
      </c>
      <c r="AW362" s="14" t="s">
        <v>32</v>
      </c>
      <c r="AX362" s="14" t="s">
        <v>76</v>
      </c>
      <c r="AY362" s="245" t="s">
        <v>124</v>
      </c>
    </row>
    <row r="363" s="15" customFormat="1">
      <c r="A363" s="15"/>
      <c r="B363" s="246"/>
      <c r="C363" s="247"/>
      <c r="D363" s="226" t="s">
        <v>134</v>
      </c>
      <c r="E363" s="248" t="s">
        <v>1</v>
      </c>
      <c r="F363" s="249" t="s">
        <v>151</v>
      </c>
      <c r="G363" s="247"/>
      <c r="H363" s="250">
        <v>35.911999999999999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6" t="s">
        <v>134</v>
      </c>
      <c r="AU363" s="256" t="s">
        <v>83</v>
      </c>
      <c r="AV363" s="15" t="s">
        <v>132</v>
      </c>
      <c r="AW363" s="15" t="s">
        <v>32</v>
      </c>
      <c r="AX363" s="15" t="s">
        <v>81</v>
      </c>
      <c r="AY363" s="256" t="s">
        <v>124</v>
      </c>
    </row>
    <row r="364" s="12" customFormat="1" ht="22.8" customHeight="1">
      <c r="A364" s="12"/>
      <c r="B364" s="195"/>
      <c r="C364" s="196"/>
      <c r="D364" s="197" t="s">
        <v>75</v>
      </c>
      <c r="E364" s="209" t="s">
        <v>484</v>
      </c>
      <c r="F364" s="209" t="s">
        <v>485</v>
      </c>
      <c r="G364" s="196"/>
      <c r="H364" s="196"/>
      <c r="I364" s="199"/>
      <c r="J364" s="210">
        <f>BK364</f>
        <v>0</v>
      </c>
      <c r="K364" s="196"/>
      <c r="L364" s="201"/>
      <c r="M364" s="202"/>
      <c r="N364" s="203"/>
      <c r="O364" s="203"/>
      <c r="P364" s="204">
        <f>SUM(P365:P397)</f>
        <v>0</v>
      </c>
      <c r="Q364" s="203"/>
      <c r="R364" s="204">
        <f>SUM(R365:R397)</f>
        <v>0.37573500000000004</v>
      </c>
      <c r="S364" s="203"/>
      <c r="T364" s="205">
        <f>SUM(T365:T397)</f>
        <v>0.033099999999999997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6" t="s">
        <v>83</v>
      </c>
      <c r="AT364" s="207" t="s">
        <v>75</v>
      </c>
      <c r="AU364" s="207" t="s">
        <v>81</v>
      </c>
      <c r="AY364" s="206" t="s">
        <v>124</v>
      </c>
      <c r="BK364" s="208">
        <f>SUM(BK365:BK397)</f>
        <v>0</v>
      </c>
    </row>
    <row r="365" s="2" customFormat="1" ht="24.15" customHeight="1">
      <c r="A365" s="38"/>
      <c r="B365" s="39"/>
      <c r="C365" s="211" t="s">
        <v>486</v>
      </c>
      <c r="D365" s="211" t="s">
        <v>127</v>
      </c>
      <c r="E365" s="212" t="s">
        <v>487</v>
      </c>
      <c r="F365" s="213" t="s">
        <v>488</v>
      </c>
      <c r="G365" s="214" t="s">
        <v>145</v>
      </c>
      <c r="H365" s="215">
        <v>50</v>
      </c>
      <c r="I365" s="216"/>
      <c r="J365" s="217">
        <f>ROUND(I365*H365,2)</f>
        <v>0</v>
      </c>
      <c r="K365" s="213" t="s">
        <v>131</v>
      </c>
      <c r="L365" s="44"/>
      <c r="M365" s="218" t="s">
        <v>1</v>
      </c>
      <c r="N365" s="219" t="s">
        <v>41</v>
      </c>
      <c r="O365" s="91"/>
      <c r="P365" s="220">
        <f>O365*H365</f>
        <v>0</v>
      </c>
      <c r="Q365" s="220">
        <v>0</v>
      </c>
      <c r="R365" s="220">
        <f>Q365*H365</f>
        <v>0</v>
      </c>
      <c r="S365" s="220">
        <v>0</v>
      </c>
      <c r="T365" s="221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2" t="s">
        <v>212</v>
      </c>
      <c r="AT365" s="222" t="s">
        <v>127</v>
      </c>
      <c r="AU365" s="222" t="s">
        <v>83</v>
      </c>
      <c r="AY365" s="17" t="s">
        <v>124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7" t="s">
        <v>81</v>
      </c>
      <c r="BK365" s="223">
        <f>ROUND(I365*H365,2)</f>
        <v>0</v>
      </c>
      <c r="BL365" s="17" t="s">
        <v>212</v>
      </c>
      <c r="BM365" s="222" t="s">
        <v>489</v>
      </c>
    </row>
    <row r="366" s="13" customFormat="1">
      <c r="A366" s="13"/>
      <c r="B366" s="224"/>
      <c r="C366" s="225"/>
      <c r="D366" s="226" t="s">
        <v>134</v>
      </c>
      <c r="E366" s="227" t="s">
        <v>1</v>
      </c>
      <c r="F366" s="228" t="s">
        <v>204</v>
      </c>
      <c r="G366" s="225"/>
      <c r="H366" s="227" t="s">
        <v>1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134</v>
      </c>
      <c r="AU366" s="234" t="s">
        <v>83</v>
      </c>
      <c r="AV366" s="13" t="s">
        <v>81</v>
      </c>
      <c r="AW366" s="13" t="s">
        <v>32</v>
      </c>
      <c r="AX366" s="13" t="s">
        <v>76</v>
      </c>
      <c r="AY366" s="234" t="s">
        <v>124</v>
      </c>
    </row>
    <row r="367" s="14" customFormat="1">
      <c r="A367" s="14"/>
      <c r="B367" s="235"/>
      <c r="C367" s="236"/>
      <c r="D367" s="226" t="s">
        <v>134</v>
      </c>
      <c r="E367" s="237" t="s">
        <v>1</v>
      </c>
      <c r="F367" s="238" t="s">
        <v>205</v>
      </c>
      <c r="G367" s="236"/>
      <c r="H367" s="239">
        <v>50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134</v>
      </c>
      <c r="AU367" s="245" t="s">
        <v>83</v>
      </c>
      <c r="AV367" s="14" t="s">
        <v>83</v>
      </c>
      <c r="AW367" s="14" t="s">
        <v>32</v>
      </c>
      <c r="AX367" s="14" t="s">
        <v>81</v>
      </c>
      <c r="AY367" s="245" t="s">
        <v>124</v>
      </c>
    </row>
    <row r="368" s="2" customFormat="1" ht="24.15" customHeight="1">
      <c r="A368" s="38"/>
      <c r="B368" s="39"/>
      <c r="C368" s="211" t="s">
        <v>490</v>
      </c>
      <c r="D368" s="211" t="s">
        <v>127</v>
      </c>
      <c r="E368" s="212" t="s">
        <v>491</v>
      </c>
      <c r="F368" s="213" t="s">
        <v>492</v>
      </c>
      <c r="G368" s="214" t="s">
        <v>145</v>
      </c>
      <c r="H368" s="215">
        <v>50</v>
      </c>
      <c r="I368" s="216"/>
      <c r="J368" s="217">
        <f>ROUND(I368*H368,2)</f>
        <v>0</v>
      </c>
      <c r="K368" s="213" t="s">
        <v>131</v>
      </c>
      <c r="L368" s="44"/>
      <c r="M368" s="218" t="s">
        <v>1</v>
      </c>
      <c r="N368" s="219" t="s">
        <v>41</v>
      </c>
      <c r="O368" s="91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2" t="s">
        <v>212</v>
      </c>
      <c r="AT368" s="222" t="s">
        <v>127</v>
      </c>
      <c r="AU368" s="222" t="s">
        <v>83</v>
      </c>
      <c r="AY368" s="17" t="s">
        <v>124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7" t="s">
        <v>81</v>
      </c>
      <c r="BK368" s="223">
        <f>ROUND(I368*H368,2)</f>
        <v>0</v>
      </c>
      <c r="BL368" s="17" t="s">
        <v>212</v>
      </c>
      <c r="BM368" s="222" t="s">
        <v>493</v>
      </c>
    </row>
    <row r="369" s="13" customFormat="1">
      <c r="A369" s="13"/>
      <c r="B369" s="224"/>
      <c r="C369" s="225"/>
      <c r="D369" s="226" t="s">
        <v>134</v>
      </c>
      <c r="E369" s="227" t="s">
        <v>1</v>
      </c>
      <c r="F369" s="228" t="s">
        <v>204</v>
      </c>
      <c r="G369" s="225"/>
      <c r="H369" s="227" t="s">
        <v>1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134</v>
      </c>
      <c r="AU369" s="234" t="s">
        <v>83</v>
      </c>
      <c r="AV369" s="13" t="s">
        <v>81</v>
      </c>
      <c r="AW369" s="13" t="s">
        <v>32</v>
      </c>
      <c r="AX369" s="13" t="s">
        <v>76</v>
      </c>
      <c r="AY369" s="234" t="s">
        <v>124</v>
      </c>
    </row>
    <row r="370" s="14" customFormat="1">
      <c r="A370" s="14"/>
      <c r="B370" s="235"/>
      <c r="C370" s="236"/>
      <c r="D370" s="226" t="s">
        <v>134</v>
      </c>
      <c r="E370" s="237" t="s">
        <v>1</v>
      </c>
      <c r="F370" s="238" t="s">
        <v>205</v>
      </c>
      <c r="G370" s="236"/>
      <c r="H370" s="239">
        <v>50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134</v>
      </c>
      <c r="AU370" s="245" t="s">
        <v>83</v>
      </c>
      <c r="AV370" s="14" t="s">
        <v>83</v>
      </c>
      <c r="AW370" s="14" t="s">
        <v>32</v>
      </c>
      <c r="AX370" s="14" t="s">
        <v>81</v>
      </c>
      <c r="AY370" s="245" t="s">
        <v>124</v>
      </c>
    </row>
    <row r="371" s="2" customFormat="1" ht="24.15" customHeight="1">
      <c r="A371" s="38"/>
      <c r="B371" s="39"/>
      <c r="C371" s="211" t="s">
        <v>494</v>
      </c>
      <c r="D371" s="211" t="s">
        <v>127</v>
      </c>
      <c r="E371" s="212" t="s">
        <v>495</v>
      </c>
      <c r="F371" s="213" t="s">
        <v>496</v>
      </c>
      <c r="G371" s="214" t="s">
        <v>145</v>
      </c>
      <c r="H371" s="215">
        <v>50</v>
      </c>
      <c r="I371" s="216"/>
      <c r="J371" s="217">
        <f>ROUND(I371*H371,2)</f>
        <v>0</v>
      </c>
      <c r="K371" s="213" t="s">
        <v>131</v>
      </c>
      <c r="L371" s="44"/>
      <c r="M371" s="218" t="s">
        <v>1</v>
      </c>
      <c r="N371" s="219" t="s">
        <v>41</v>
      </c>
      <c r="O371" s="91"/>
      <c r="P371" s="220">
        <f>O371*H371</f>
        <v>0</v>
      </c>
      <c r="Q371" s="220">
        <v>0.001</v>
      </c>
      <c r="R371" s="220">
        <f>Q371*H371</f>
        <v>0.050000000000000003</v>
      </c>
      <c r="S371" s="220">
        <v>0.00031</v>
      </c>
      <c r="T371" s="221">
        <f>S371*H371</f>
        <v>0.0155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2" t="s">
        <v>212</v>
      </c>
      <c r="AT371" s="222" t="s">
        <v>127</v>
      </c>
      <c r="AU371" s="222" t="s">
        <v>83</v>
      </c>
      <c r="AY371" s="17" t="s">
        <v>124</v>
      </c>
      <c r="BE371" s="223">
        <f>IF(N371="základní",J371,0)</f>
        <v>0</v>
      </c>
      <c r="BF371" s="223">
        <f>IF(N371="snížená",J371,0)</f>
        <v>0</v>
      </c>
      <c r="BG371" s="223">
        <f>IF(N371="zákl. přenesená",J371,0)</f>
        <v>0</v>
      </c>
      <c r="BH371" s="223">
        <f>IF(N371="sníž. přenesená",J371,0)</f>
        <v>0</v>
      </c>
      <c r="BI371" s="223">
        <f>IF(N371="nulová",J371,0)</f>
        <v>0</v>
      </c>
      <c r="BJ371" s="17" t="s">
        <v>81</v>
      </c>
      <c r="BK371" s="223">
        <f>ROUND(I371*H371,2)</f>
        <v>0</v>
      </c>
      <c r="BL371" s="17" t="s">
        <v>212</v>
      </c>
      <c r="BM371" s="222" t="s">
        <v>497</v>
      </c>
    </row>
    <row r="372" s="13" customFormat="1">
      <c r="A372" s="13"/>
      <c r="B372" s="224"/>
      <c r="C372" s="225"/>
      <c r="D372" s="226" t="s">
        <v>134</v>
      </c>
      <c r="E372" s="227" t="s">
        <v>1</v>
      </c>
      <c r="F372" s="228" t="s">
        <v>498</v>
      </c>
      <c r="G372" s="225"/>
      <c r="H372" s="227" t="s">
        <v>1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134</v>
      </c>
      <c r="AU372" s="234" t="s">
        <v>83</v>
      </c>
      <c r="AV372" s="13" t="s">
        <v>81</v>
      </c>
      <c r="AW372" s="13" t="s">
        <v>32</v>
      </c>
      <c r="AX372" s="13" t="s">
        <v>76</v>
      </c>
      <c r="AY372" s="234" t="s">
        <v>124</v>
      </c>
    </row>
    <row r="373" s="14" customFormat="1">
      <c r="A373" s="14"/>
      <c r="B373" s="235"/>
      <c r="C373" s="236"/>
      <c r="D373" s="226" t="s">
        <v>134</v>
      </c>
      <c r="E373" s="237" t="s">
        <v>1</v>
      </c>
      <c r="F373" s="238" t="s">
        <v>205</v>
      </c>
      <c r="G373" s="236"/>
      <c r="H373" s="239">
        <v>50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134</v>
      </c>
      <c r="AU373" s="245" t="s">
        <v>83</v>
      </c>
      <c r="AV373" s="14" t="s">
        <v>83</v>
      </c>
      <c r="AW373" s="14" t="s">
        <v>32</v>
      </c>
      <c r="AX373" s="14" t="s">
        <v>81</v>
      </c>
      <c r="AY373" s="245" t="s">
        <v>124</v>
      </c>
    </row>
    <row r="374" s="2" customFormat="1" ht="24.15" customHeight="1">
      <c r="A374" s="38"/>
      <c r="B374" s="39"/>
      <c r="C374" s="211" t="s">
        <v>499</v>
      </c>
      <c r="D374" s="211" t="s">
        <v>127</v>
      </c>
      <c r="E374" s="212" t="s">
        <v>500</v>
      </c>
      <c r="F374" s="213" t="s">
        <v>496</v>
      </c>
      <c r="G374" s="214" t="s">
        <v>145</v>
      </c>
      <c r="H374" s="215">
        <v>50</v>
      </c>
      <c r="I374" s="216"/>
      <c r="J374" s="217">
        <f>ROUND(I374*H374,2)</f>
        <v>0</v>
      </c>
      <c r="K374" s="213" t="s">
        <v>1</v>
      </c>
      <c r="L374" s="44"/>
      <c r="M374" s="218" t="s">
        <v>1</v>
      </c>
      <c r="N374" s="219" t="s">
        <v>41</v>
      </c>
      <c r="O374" s="91"/>
      <c r="P374" s="220">
        <f>O374*H374</f>
        <v>0</v>
      </c>
      <c r="Q374" s="220">
        <v>0.001</v>
      </c>
      <c r="R374" s="220">
        <f>Q374*H374</f>
        <v>0.050000000000000003</v>
      </c>
      <c r="S374" s="220">
        <v>0.00031</v>
      </c>
      <c r="T374" s="221">
        <f>S374*H374</f>
        <v>0.0155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2" t="s">
        <v>212</v>
      </c>
      <c r="AT374" s="222" t="s">
        <v>127</v>
      </c>
      <c r="AU374" s="222" t="s">
        <v>83</v>
      </c>
      <c r="AY374" s="17" t="s">
        <v>124</v>
      </c>
      <c r="BE374" s="223">
        <f>IF(N374="základní",J374,0)</f>
        <v>0</v>
      </c>
      <c r="BF374" s="223">
        <f>IF(N374="snížená",J374,0)</f>
        <v>0</v>
      </c>
      <c r="BG374" s="223">
        <f>IF(N374="zákl. přenesená",J374,0)</f>
        <v>0</v>
      </c>
      <c r="BH374" s="223">
        <f>IF(N374="sníž. přenesená",J374,0)</f>
        <v>0</v>
      </c>
      <c r="BI374" s="223">
        <f>IF(N374="nulová",J374,0)</f>
        <v>0</v>
      </c>
      <c r="BJ374" s="17" t="s">
        <v>81</v>
      </c>
      <c r="BK374" s="223">
        <f>ROUND(I374*H374,2)</f>
        <v>0</v>
      </c>
      <c r="BL374" s="17" t="s">
        <v>212</v>
      </c>
      <c r="BM374" s="222" t="s">
        <v>501</v>
      </c>
    </row>
    <row r="375" s="13" customFormat="1">
      <c r="A375" s="13"/>
      <c r="B375" s="224"/>
      <c r="C375" s="225"/>
      <c r="D375" s="226" t="s">
        <v>134</v>
      </c>
      <c r="E375" s="227" t="s">
        <v>1</v>
      </c>
      <c r="F375" s="228" t="s">
        <v>204</v>
      </c>
      <c r="G375" s="225"/>
      <c r="H375" s="227" t="s">
        <v>1</v>
      </c>
      <c r="I375" s="229"/>
      <c r="J375" s="225"/>
      <c r="K375" s="225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134</v>
      </c>
      <c r="AU375" s="234" t="s">
        <v>83</v>
      </c>
      <c r="AV375" s="13" t="s">
        <v>81</v>
      </c>
      <c r="AW375" s="13" t="s">
        <v>32</v>
      </c>
      <c r="AX375" s="13" t="s">
        <v>76</v>
      </c>
      <c r="AY375" s="234" t="s">
        <v>124</v>
      </c>
    </row>
    <row r="376" s="14" customFormat="1">
      <c r="A376" s="14"/>
      <c r="B376" s="235"/>
      <c r="C376" s="236"/>
      <c r="D376" s="226" t="s">
        <v>134</v>
      </c>
      <c r="E376" s="237" t="s">
        <v>1</v>
      </c>
      <c r="F376" s="238" t="s">
        <v>205</v>
      </c>
      <c r="G376" s="236"/>
      <c r="H376" s="239">
        <v>50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134</v>
      </c>
      <c r="AU376" s="245" t="s">
        <v>83</v>
      </c>
      <c r="AV376" s="14" t="s">
        <v>83</v>
      </c>
      <c r="AW376" s="14" t="s">
        <v>32</v>
      </c>
      <c r="AX376" s="14" t="s">
        <v>81</v>
      </c>
      <c r="AY376" s="245" t="s">
        <v>124</v>
      </c>
    </row>
    <row r="377" s="2" customFormat="1" ht="24.15" customHeight="1">
      <c r="A377" s="38"/>
      <c r="B377" s="39"/>
      <c r="C377" s="211" t="s">
        <v>502</v>
      </c>
      <c r="D377" s="211" t="s">
        <v>127</v>
      </c>
      <c r="E377" s="212" t="s">
        <v>503</v>
      </c>
      <c r="F377" s="213" t="s">
        <v>504</v>
      </c>
      <c r="G377" s="214" t="s">
        <v>145</v>
      </c>
      <c r="H377" s="215">
        <v>50</v>
      </c>
      <c r="I377" s="216"/>
      <c r="J377" s="217">
        <f>ROUND(I377*H377,2)</f>
        <v>0</v>
      </c>
      <c r="K377" s="213" t="s">
        <v>131</v>
      </c>
      <c r="L377" s="44"/>
      <c r="M377" s="218" t="s">
        <v>1</v>
      </c>
      <c r="N377" s="219" t="s">
        <v>41</v>
      </c>
      <c r="O377" s="91"/>
      <c r="P377" s="220">
        <f>O377*H377</f>
        <v>0</v>
      </c>
      <c r="Q377" s="220">
        <v>0.0050000000000000001</v>
      </c>
      <c r="R377" s="220">
        <f>Q377*H377</f>
        <v>0.25</v>
      </c>
      <c r="S377" s="220">
        <v>0</v>
      </c>
      <c r="T377" s="221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2" t="s">
        <v>212</v>
      </c>
      <c r="AT377" s="222" t="s">
        <v>127</v>
      </c>
      <c r="AU377" s="222" t="s">
        <v>83</v>
      </c>
      <c r="AY377" s="17" t="s">
        <v>124</v>
      </c>
      <c r="BE377" s="223">
        <f>IF(N377="základní",J377,0)</f>
        <v>0</v>
      </c>
      <c r="BF377" s="223">
        <f>IF(N377="snížená",J377,0)</f>
        <v>0</v>
      </c>
      <c r="BG377" s="223">
        <f>IF(N377="zákl. přenesená",J377,0)</f>
        <v>0</v>
      </c>
      <c r="BH377" s="223">
        <f>IF(N377="sníž. přenesená",J377,0)</f>
        <v>0</v>
      </c>
      <c r="BI377" s="223">
        <f>IF(N377="nulová",J377,0)</f>
        <v>0</v>
      </c>
      <c r="BJ377" s="17" t="s">
        <v>81</v>
      </c>
      <c r="BK377" s="223">
        <f>ROUND(I377*H377,2)</f>
        <v>0</v>
      </c>
      <c r="BL377" s="17" t="s">
        <v>212</v>
      </c>
      <c r="BM377" s="222" t="s">
        <v>505</v>
      </c>
    </row>
    <row r="378" s="13" customFormat="1">
      <c r="A378" s="13"/>
      <c r="B378" s="224"/>
      <c r="C378" s="225"/>
      <c r="D378" s="226" t="s">
        <v>134</v>
      </c>
      <c r="E378" s="227" t="s">
        <v>1</v>
      </c>
      <c r="F378" s="228" t="s">
        <v>204</v>
      </c>
      <c r="G378" s="225"/>
      <c r="H378" s="227" t="s">
        <v>1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134</v>
      </c>
      <c r="AU378" s="234" t="s">
        <v>83</v>
      </c>
      <c r="AV378" s="13" t="s">
        <v>81</v>
      </c>
      <c r="AW378" s="13" t="s">
        <v>32</v>
      </c>
      <c r="AX378" s="13" t="s">
        <v>76</v>
      </c>
      <c r="AY378" s="234" t="s">
        <v>124</v>
      </c>
    </row>
    <row r="379" s="14" customFormat="1">
      <c r="A379" s="14"/>
      <c r="B379" s="235"/>
      <c r="C379" s="236"/>
      <c r="D379" s="226" t="s">
        <v>134</v>
      </c>
      <c r="E379" s="237" t="s">
        <v>1</v>
      </c>
      <c r="F379" s="238" t="s">
        <v>205</v>
      </c>
      <c r="G379" s="236"/>
      <c r="H379" s="239">
        <v>50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134</v>
      </c>
      <c r="AU379" s="245" t="s">
        <v>83</v>
      </c>
      <c r="AV379" s="14" t="s">
        <v>83</v>
      </c>
      <c r="AW379" s="14" t="s">
        <v>32</v>
      </c>
      <c r="AX379" s="14" t="s">
        <v>81</v>
      </c>
      <c r="AY379" s="245" t="s">
        <v>124</v>
      </c>
    </row>
    <row r="380" s="2" customFormat="1" ht="24.15" customHeight="1">
      <c r="A380" s="38"/>
      <c r="B380" s="39"/>
      <c r="C380" s="211" t="s">
        <v>506</v>
      </c>
      <c r="D380" s="211" t="s">
        <v>127</v>
      </c>
      <c r="E380" s="212" t="s">
        <v>507</v>
      </c>
      <c r="F380" s="213" t="s">
        <v>508</v>
      </c>
      <c r="G380" s="214" t="s">
        <v>145</v>
      </c>
      <c r="H380" s="215">
        <v>30</v>
      </c>
      <c r="I380" s="216"/>
      <c r="J380" s="217">
        <f>ROUND(I380*H380,2)</f>
        <v>0</v>
      </c>
      <c r="K380" s="213" t="s">
        <v>131</v>
      </c>
      <c r="L380" s="44"/>
      <c r="M380" s="218" t="s">
        <v>1</v>
      </c>
      <c r="N380" s="219" t="s">
        <v>41</v>
      </c>
      <c r="O380" s="91"/>
      <c r="P380" s="220">
        <f>O380*H380</f>
        <v>0</v>
      </c>
      <c r="Q380" s="220">
        <v>0</v>
      </c>
      <c r="R380" s="220">
        <f>Q380*H380</f>
        <v>0</v>
      </c>
      <c r="S380" s="220">
        <v>3.0000000000000001E-05</v>
      </c>
      <c r="T380" s="221">
        <f>S380*H380</f>
        <v>0.00089999999999999998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2" t="s">
        <v>212</v>
      </c>
      <c r="AT380" s="222" t="s">
        <v>127</v>
      </c>
      <c r="AU380" s="222" t="s">
        <v>83</v>
      </c>
      <c r="AY380" s="17" t="s">
        <v>124</v>
      </c>
      <c r="BE380" s="223">
        <f>IF(N380="základní",J380,0)</f>
        <v>0</v>
      </c>
      <c r="BF380" s="223">
        <f>IF(N380="snížená",J380,0)</f>
        <v>0</v>
      </c>
      <c r="BG380" s="223">
        <f>IF(N380="zákl. přenesená",J380,0)</f>
        <v>0</v>
      </c>
      <c r="BH380" s="223">
        <f>IF(N380="sníž. přenesená",J380,0)</f>
        <v>0</v>
      </c>
      <c r="BI380" s="223">
        <f>IF(N380="nulová",J380,0)</f>
        <v>0</v>
      </c>
      <c r="BJ380" s="17" t="s">
        <v>81</v>
      </c>
      <c r="BK380" s="223">
        <f>ROUND(I380*H380,2)</f>
        <v>0</v>
      </c>
      <c r="BL380" s="17" t="s">
        <v>212</v>
      </c>
      <c r="BM380" s="222" t="s">
        <v>509</v>
      </c>
    </row>
    <row r="381" s="14" customFormat="1">
      <c r="A381" s="14"/>
      <c r="B381" s="235"/>
      <c r="C381" s="236"/>
      <c r="D381" s="226" t="s">
        <v>134</v>
      </c>
      <c r="E381" s="237" t="s">
        <v>1</v>
      </c>
      <c r="F381" s="238" t="s">
        <v>290</v>
      </c>
      <c r="G381" s="236"/>
      <c r="H381" s="239">
        <v>30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134</v>
      </c>
      <c r="AU381" s="245" t="s">
        <v>83</v>
      </c>
      <c r="AV381" s="14" t="s">
        <v>83</v>
      </c>
      <c r="AW381" s="14" t="s">
        <v>32</v>
      </c>
      <c r="AX381" s="14" t="s">
        <v>81</v>
      </c>
      <c r="AY381" s="245" t="s">
        <v>124</v>
      </c>
    </row>
    <row r="382" s="2" customFormat="1" ht="16.5" customHeight="1">
      <c r="A382" s="38"/>
      <c r="B382" s="39"/>
      <c r="C382" s="257" t="s">
        <v>510</v>
      </c>
      <c r="D382" s="257" t="s">
        <v>387</v>
      </c>
      <c r="E382" s="258" t="s">
        <v>511</v>
      </c>
      <c r="F382" s="259" t="s">
        <v>512</v>
      </c>
      <c r="G382" s="260" t="s">
        <v>145</v>
      </c>
      <c r="H382" s="261">
        <v>31.5</v>
      </c>
      <c r="I382" s="262"/>
      <c r="J382" s="263">
        <f>ROUND(I382*H382,2)</f>
        <v>0</v>
      </c>
      <c r="K382" s="259" t="s">
        <v>131</v>
      </c>
      <c r="L382" s="264"/>
      <c r="M382" s="265" t="s">
        <v>1</v>
      </c>
      <c r="N382" s="266" t="s">
        <v>41</v>
      </c>
      <c r="O382" s="91"/>
      <c r="P382" s="220">
        <f>O382*H382</f>
        <v>0</v>
      </c>
      <c r="Q382" s="220">
        <v>1.0000000000000001E-05</v>
      </c>
      <c r="R382" s="220">
        <f>Q382*H382</f>
        <v>0.00031500000000000001</v>
      </c>
      <c r="S382" s="220">
        <v>0</v>
      </c>
      <c r="T382" s="221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2" t="s">
        <v>303</v>
      </c>
      <c r="AT382" s="222" t="s">
        <v>387</v>
      </c>
      <c r="AU382" s="222" t="s">
        <v>83</v>
      </c>
      <c r="AY382" s="17" t="s">
        <v>124</v>
      </c>
      <c r="BE382" s="223">
        <f>IF(N382="základní",J382,0)</f>
        <v>0</v>
      </c>
      <c r="BF382" s="223">
        <f>IF(N382="snížená",J382,0)</f>
        <v>0</v>
      </c>
      <c r="BG382" s="223">
        <f>IF(N382="zákl. přenesená",J382,0)</f>
        <v>0</v>
      </c>
      <c r="BH382" s="223">
        <f>IF(N382="sníž. přenesená",J382,0)</f>
        <v>0</v>
      </c>
      <c r="BI382" s="223">
        <f>IF(N382="nulová",J382,0)</f>
        <v>0</v>
      </c>
      <c r="BJ382" s="17" t="s">
        <v>81</v>
      </c>
      <c r="BK382" s="223">
        <f>ROUND(I382*H382,2)</f>
        <v>0</v>
      </c>
      <c r="BL382" s="17" t="s">
        <v>212</v>
      </c>
      <c r="BM382" s="222" t="s">
        <v>513</v>
      </c>
    </row>
    <row r="383" s="14" customFormat="1">
      <c r="A383" s="14"/>
      <c r="B383" s="235"/>
      <c r="C383" s="236"/>
      <c r="D383" s="226" t="s">
        <v>134</v>
      </c>
      <c r="E383" s="236"/>
      <c r="F383" s="238" t="s">
        <v>514</v>
      </c>
      <c r="G383" s="236"/>
      <c r="H383" s="239">
        <v>31.5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134</v>
      </c>
      <c r="AU383" s="245" t="s">
        <v>83</v>
      </c>
      <c r="AV383" s="14" t="s">
        <v>83</v>
      </c>
      <c r="AW383" s="14" t="s">
        <v>4</v>
      </c>
      <c r="AX383" s="14" t="s">
        <v>81</v>
      </c>
      <c r="AY383" s="245" t="s">
        <v>124</v>
      </c>
    </row>
    <row r="384" s="2" customFormat="1" ht="44.25" customHeight="1">
      <c r="A384" s="38"/>
      <c r="B384" s="39"/>
      <c r="C384" s="211" t="s">
        <v>515</v>
      </c>
      <c r="D384" s="211" t="s">
        <v>127</v>
      </c>
      <c r="E384" s="212" t="s">
        <v>516</v>
      </c>
      <c r="F384" s="213" t="s">
        <v>517</v>
      </c>
      <c r="G384" s="214" t="s">
        <v>145</v>
      </c>
      <c r="H384" s="215">
        <v>40</v>
      </c>
      <c r="I384" s="216"/>
      <c r="J384" s="217">
        <f>ROUND(I384*H384,2)</f>
        <v>0</v>
      </c>
      <c r="K384" s="213" t="s">
        <v>131</v>
      </c>
      <c r="L384" s="44"/>
      <c r="M384" s="218" t="s">
        <v>1</v>
      </c>
      <c r="N384" s="219" t="s">
        <v>41</v>
      </c>
      <c r="O384" s="91"/>
      <c r="P384" s="220">
        <f>O384*H384</f>
        <v>0</v>
      </c>
      <c r="Q384" s="220">
        <v>0</v>
      </c>
      <c r="R384" s="220">
        <f>Q384*H384</f>
        <v>0</v>
      </c>
      <c r="S384" s="220">
        <v>3.0000000000000001E-05</v>
      </c>
      <c r="T384" s="221">
        <f>S384*H384</f>
        <v>0.0012000000000000001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2" t="s">
        <v>212</v>
      </c>
      <c r="AT384" s="222" t="s">
        <v>127</v>
      </c>
      <c r="AU384" s="222" t="s">
        <v>83</v>
      </c>
      <c r="AY384" s="17" t="s">
        <v>124</v>
      </c>
      <c r="BE384" s="223">
        <f>IF(N384="základní",J384,0)</f>
        <v>0</v>
      </c>
      <c r="BF384" s="223">
        <f>IF(N384="snížená",J384,0)</f>
        <v>0</v>
      </c>
      <c r="BG384" s="223">
        <f>IF(N384="zákl. přenesená",J384,0)</f>
        <v>0</v>
      </c>
      <c r="BH384" s="223">
        <f>IF(N384="sníž. přenesená",J384,0)</f>
        <v>0</v>
      </c>
      <c r="BI384" s="223">
        <f>IF(N384="nulová",J384,0)</f>
        <v>0</v>
      </c>
      <c r="BJ384" s="17" t="s">
        <v>81</v>
      </c>
      <c r="BK384" s="223">
        <f>ROUND(I384*H384,2)</f>
        <v>0</v>
      </c>
      <c r="BL384" s="17" t="s">
        <v>212</v>
      </c>
      <c r="BM384" s="222" t="s">
        <v>518</v>
      </c>
    </row>
    <row r="385" s="14" customFormat="1">
      <c r="A385" s="14"/>
      <c r="B385" s="235"/>
      <c r="C385" s="236"/>
      <c r="D385" s="226" t="s">
        <v>134</v>
      </c>
      <c r="E385" s="237" t="s">
        <v>1</v>
      </c>
      <c r="F385" s="238" t="s">
        <v>348</v>
      </c>
      <c r="G385" s="236"/>
      <c r="H385" s="239">
        <v>40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134</v>
      </c>
      <c r="AU385" s="245" t="s">
        <v>83</v>
      </c>
      <c r="AV385" s="14" t="s">
        <v>83</v>
      </c>
      <c r="AW385" s="14" t="s">
        <v>32</v>
      </c>
      <c r="AX385" s="14" t="s">
        <v>81</v>
      </c>
      <c r="AY385" s="245" t="s">
        <v>124</v>
      </c>
    </row>
    <row r="386" s="2" customFormat="1" ht="16.5" customHeight="1">
      <c r="A386" s="38"/>
      <c r="B386" s="39"/>
      <c r="C386" s="257" t="s">
        <v>519</v>
      </c>
      <c r="D386" s="257" t="s">
        <v>387</v>
      </c>
      <c r="E386" s="258" t="s">
        <v>511</v>
      </c>
      <c r="F386" s="259" t="s">
        <v>512</v>
      </c>
      <c r="G386" s="260" t="s">
        <v>145</v>
      </c>
      <c r="H386" s="261">
        <v>42</v>
      </c>
      <c r="I386" s="262"/>
      <c r="J386" s="263">
        <f>ROUND(I386*H386,2)</f>
        <v>0</v>
      </c>
      <c r="K386" s="259" t="s">
        <v>131</v>
      </c>
      <c r="L386" s="264"/>
      <c r="M386" s="265" t="s">
        <v>1</v>
      </c>
      <c r="N386" s="266" t="s">
        <v>41</v>
      </c>
      <c r="O386" s="91"/>
      <c r="P386" s="220">
        <f>O386*H386</f>
        <v>0</v>
      </c>
      <c r="Q386" s="220">
        <v>1.0000000000000001E-05</v>
      </c>
      <c r="R386" s="220">
        <f>Q386*H386</f>
        <v>0.00042000000000000002</v>
      </c>
      <c r="S386" s="220">
        <v>0</v>
      </c>
      <c r="T386" s="221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2" t="s">
        <v>303</v>
      </c>
      <c r="AT386" s="222" t="s">
        <v>387</v>
      </c>
      <c r="AU386" s="222" t="s">
        <v>83</v>
      </c>
      <c r="AY386" s="17" t="s">
        <v>124</v>
      </c>
      <c r="BE386" s="223">
        <f>IF(N386="základní",J386,0)</f>
        <v>0</v>
      </c>
      <c r="BF386" s="223">
        <f>IF(N386="snížená",J386,0)</f>
        <v>0</v>
      </c>
      <c r="BG386" s="223">
        <f>IF(N386="zákl. přenesená",J386,0)</f>
        <v>0</v>
      </c>
      <c r="BH386" s="223">
        <f>IF(N386="sníž. přenesená",J386,0)</f>
        <v>0</v>
      </c>
      <c r="BI386" s="223">
        <f>IF(N386="nulová",J386,0)</f>
        <v>0</v>
      </c>
      <c r="BJ386" s="17" t="s">
        <v>81</v>
      </c>
      <c r="BK386" s="223">
        <f>ROUND(I386*H386,2)</f>
        <v>0</v>
      </c>
      <c r="BL386" s="17" t="s">
        <v>212</v>
      </c>
      <c r="BM386" s="222" t="s">
        <v>520</v>
      </c>
    </row>
    <row r="387" s="14" customFormat="1">
      <c r="A387" s="14"/>
      <c r="B387" s="235"/>
      <c r="C387" s="236"/>
      <c r="D387" s="226" t="s">
        <v>134</v>
      </c>
      <c r="E387" s="236"/>
      <c r="F387" s="238" t="s">
        <v>521</v>
      </c>
      <c r="G387" s="236"/>
      <c r="H387" s="239">
        <v>42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134</v>
      </c>
      <c r="AU387" s="245" t="s">
        <v>83</v>
      </c>
      <c r="AV387" s="14" t="s">
        <v>83</v>
      </c>
      <c r="AW387" s="14" t="s">
        <v>4</v>
      </c>
      <c r="AX387" s="14" t="s">
        <v>81</v>
      </c>
      <c r="AY387" s="245" t="s">
        <v>124</v>
      </c>
    </row>
    <row r="388" s="2" customFormat="1" ht="33" customHeight="1">
      <c r="A388" s="38"/>
      <c r="B388" s="39"/>
      <c r="C388" s="211" t="s">
        <v>522</v>
      </c>
      <c r="D388" s="211" t="s">
        <v>127</v>
      </c>
      <c r="E388" s="212" t="s">
        <v>523</v>
      </c>
      <c r="F388" s="213" t="s">
        <v>524</v>
      </c>
      <c r="G388" s="214" t="s">
        <v>145</v>
      </c>
      <c r="H388" s="215">
        <v>50</v>
      </c>
      <c r="I388" s="216"/>
      <c r="J388" s="217">
        <f>ROUND(I388*H388,2)</f>
        <v>0</v>
      </c>
      <c r="K388" s="213" t="s">
        <v>131</v>
      </c>
      <c r="L388" s="44"/>
      <c r="M388" s="218" t="s">
        <v>1</v>
      </c>
      <c r="N388" s="219" t="s">
        <v>41</v>
      </c>
      <c r="O388" s="91"/>
      <c r="P388" s="220">
        <f>O388*H388</f>
        <v>0</v>
      </c>
      <c r="Q388" s="220">
        <v>0.00021000000000000001</v>
      </c>
      <c r="R388" s="220">
        <f>Q388*H388</f>
        <v>0.010500000000000001</v>
      </c>
      <c r="S388" s="220">
        <v>0</v>
      </c>
      <c r="T388" s="221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2" t="s">
        <v>212</v>
      </c>
      <c r="AT388" s="222" t="s">
        <v>127</v>
      </c>
      <c r="AU388" s="222" t="s">
        <v>83</v>
      </c>
      <c r="AY388" s="17" t="s">
        <v>124</v>
      </c>
      <c r="BE388" s="223">
        <f>IF(N388="základní",J388,0)</f>
        <v>0</v>
      </c>
      <c r="BF388" s="223">
        <f>IF(N388="snížená",J388,0)</f>
        <v>0</v>
      </c>
      <c r="BG388" s="223">
        <f>IF(N388="zákl. přenesená",J388,0)</f>
        <v>0</v>
      </c>
      <c r="BH388" s="223">
        <f>IF(N388="sníž. přenesená",J388,0)</f>
        <v>0</v>
      </c>
      <c r="BI388" s="223">
        <f>IF(N388="nulová",J388,0)</f>
        <v>0</v>
      </c>
      <c r="BJ388" s="17" t="s">
        <v>81</v>
      </c>
      <c r="BK388" s="223">
        <f>ROUND(I388*H388,2)</f>
        <v>0</v>
      </c>
      <c r="BL388" s="17" t="s">
        <v>212</v>
      </c>
      <c r="BM388" s="222" t="s">
        <v>525</v>
      </c>
    </row>
    <row r="389" s="13" customFormat="1">
      <c r="A389" s="13"/>
      <c r="B389" s="224"/>
      <c r="C389" s="225"/>
      <c r="D389" s="226" t="s">
        <v>134</v>
      </c>
      <c r="E389" s="227" t="s">
        <v>1</v>
      </c>
      <c r="F389" s="228" t="s">
        <v>204</v>
      </c>
      <c r="G389" s="225"/>
      <c r="H389" s="227" t="s">
        <v>1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134</v>
      </c>
      <c r="AU389" s="234" t="s">
        <v>83</v>
      </c>
      <c r="AV389" s="13" t="s">
        <v>81</v>
      </c>
      <c r="AW389" s="13" t="s">
        <v>32</v>
      </c>
      <c r="AX389" s="13" t="s">
        <v>76</v>
      </c>
      <c r="AY389" s="234" t="s">
        <v>124</v>
      </c>
    </row>
    <row r="390" s="14" customFormat="1">
      <c r="A390" s="14"/>
      <c r="B390" s="235"/>
      <c r="C390" s="236"/>
      <c r="D390" s="226" t="s">
        <v>134</v>
      </c>
      <c r="E390" s="237" t="s">
        <v>1</v>
      </c>
      <c r="F390" s="238" t="s">
        <v>205</v>
      </c>
      <c r="G390" s="236"/>
      <c r="H390" s="239">
        <v>50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134</v>
      </c>
      <c r="AU390" s="245" t="s">
        <v>83</v>
      </c>
      <c r="AV390" s="14" t="s">
        <v>83</v>
      </c>
      <c r="AW390" s="14" t="s">
        <v>32</v>
      </c>
      <c r="AX390" s="14" t="s">
        <v>81</v>
      </c>
      <c r="AY390" s="245" t="s">
        <v>124</v>
      </c>
    </row>
    <row r="391" s="2" customFormat="1" ht="44.25" customHeight="1">
      <c r="A391" s="38"/>
      <c r="B391" s="39"/>
      <c r="C391" s="211" t="s">
        <v>526</v>
      </c>
      <c r="D391" s="211" t="s">
        <v>127</v>
      </c>
      <c r="E391" s="212" t="s">
        <v>527</v>
      </c>
      <c r="F391" s="213" t="s">
        <v>528</v>
      </c>
      <c r="G391" s="214" t="s">
        <v>145</v>
      </c>
      <c r="H391" s="215">
        <v>50</v>
      </c>
      <c r="I391" s="216"/>
      <c r="J391" s="217">
        <f>ROUND(I391*H391,2)</f>
        <v>0</v>
      </c>
      <c r="K391" s="213" t="s">
        <v>131</v>
      </c>
      <c r="L391" s="44"/>
      <c r="M391" s="218" t="s">
        <v>1</v>
      </c>
      <c r="N391" s="219" t="s">
        <v>41</v>
      </c>
      <c r="O391" s="91"/>
      <c r="P391" s="220">
        <f>O391*H391</f>
        <v>0</v>
      </c>
      <c r="Q391" s="220">
        <v>0.00029</v>
      </c>
      <c r="R391" s="220">
        <f>Q391*H391</f>
        <v>0.014500000000000001</v>
      </c>
      <c r="S391" s="220">
        <v>0</v>
      </c>
      <c r="T391" s="221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2" t="s">
        <v>212</v>
      </c>
      <c r="AT391" s="222" t="s">
        <v>127</v>
      </c>
      <c r="AU391" s="222" t="s">
        <v>83</v>
      </c>
      <c r="AY391" s="17" t="s">
        <v>124</v>
      </c>
      <c r="BE391" s="223">
        <f>IF(N391="základní",J391,0)</f>
        <v>0</v>
      </c>
      <c r="BF391" s="223">
        <f>IF(N391="snížená",J391,0)</f>
        <v>0</v>
      </c>
      <c r="BG391" s="223">
        <f>IF(N391="zákl. přenesená",J391,0)</f>
        <v>0</v>
      </c>
      <c r="BH391" s="223">
        <f>IF(N391="sníž. přenesená",J391,0)</f>
        <v>0</v>
      </c>
      <c r="BI391" s="223">
        <f>IF(N391="nulová",J391,0)</f>
        <v>0</v>
      </c>
      <c r="BJ391" s="17" t="s">
        <v>81</v>
      </c>
      <c r="BK391" s="223">
        <f>ROUND(I391*H391,2)</f>
        <v>0</v>
      </c>
      <c r="BL391" s="17" t="s">
        <v>212</v>
      </c>
      <c r="BM391" s="222" t="s">
        <v>529</v>
      </c>
    </row>
    <row r="392" s="2" customFormat="1">
      <c r="A392" s="38"/>
      <c r="B392" s="39"/>
      <c r="C392" s="40"/>
      <c r="D392" s="226" t="s">
        <v>530</v>
      </c>
      <c r="E392" s="40"/>
      <c r="F392" s="267" t="s">
        <v>531</v>
      </c>
      <c r="G392" s="40"/>
      <c r="H392" s="40"/>
      <c r="I392" s="268"/>
      <c r="J392" s="40"/>
      <c r="K392" s="40"/>
      <c r="L392" s="44"/>
      <c r="M392" s="269"/>
      <c r="N392" s="270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530</v>
      </c>
      <c r="AU392" s="17" t="s">
        <v>83</v>
      </c>
    </row>
    <row r="393" s="13" customFormat="1">
      <c r="A393" s="13"/>
      <c r="B393" s="224"/>
      <c r="C393" s="225"/>
      <c r="D393" s="226" t="s">
        <v>134</v>
      </c>
      <c r="E393" s="227" t="s">
        <v>1</v>
      </c>
      <c r="F393" s="228" t="s">
        <v>204</v>
      </c>
      <c r="G393" s="225"/>
      <c r="H393" s="227" t="s">
        <v>1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134</v>
      </c>
      <c r="AU393" s="234" t="s">
        <v>83</v>
      </c>
      <c r="AV393" s="13" t="s">
        <v>81</v>
      </c>
      <c r="AW393" s="13" t="s">
        <v>32</v>
      </c>
      <c r="AX393" s="13" t="s">
        <v>76</v>
      </c>
      <c r="AY393" s="234" t="s">
        <v>124</v>
      </c>
    </row>
    <row r="394" s="14" customFormat="1">
      <c r="A394" s="14"/>
      <c r="B394" s="235"/>
      <c r="C394" s="236"/>
      <c r="D394" s="226" t="s">
        <v>134</v>
      </c>
      <c r="E394" s="237" t="s">
        <v>1</v>
      </c>
      <c r="F394" s="238" t="s">
        <v>205</v>
      </c>
      <c r="G394" s="236"/>
      <c r="H394" s="239">
        <v>50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134</v>
      </c>
      <c r="AU394" s="245" t="s">
        <v>83</v>
      </c>
      <c r="AV394" s="14" t="s">
        <v>83</v>
      </c>
      <c r="AW394" s="14" t="s">
        <v>32</v>
      </c>
      <c r="AX394" s="14" t="s">
        <v>81</v>
      </c>
      <c r="AY394" s="245" t="s">
        <v>124</v>
      </c>
    </row>
    <row r="395" s="2" customFormat="1" ht="44.25" customHeight="1">
      <c r="A395" s="38"/>
      <c r="B395" s="39"/>
      <c r="C395" s="211" t="s">
        <v>532</v>
      </c>
      <c r="D395" s="211" t="s">
        <v>127</v>
      </c>
      <c r="E395" s="212" t="s">
        <v>533</v>
      </c>
      <c r="F395" s="213" t="s">
        <v>534</v>
      </c>
      <c r="G395" s="214" t="s">
        <v>145</v>
      </c>
      <c r="H395" s="215">
        <v>50</v>
      </c>
      <c r="I395" s="216"/>
      <c r="J395" s="217">
        <f>ROUND(I395*H395,2)</f>
        <v>0</v>
      </c>
      <c r="K395" s="213" t="s">
        <v>131</v>
      </c>
      <c r="L395" s="44"/>
      <c r="M395" s="218" t="s">
        <v>1</v>
      </c>
      <c r="N395" s="219" t="s">
        <v>41</v>
      </c>
      <c r="O395" s="91"/>
      <c r="P395" s="220">
        <f>O395*H395</f>
        <v>0</v>
      </c>
      <c r="Q395" s="220">
        <v>0</v>
      </c>
      <c r="R395" s="220">
        <f>Q395*H395</f>
        <v>0</v>
      </c>
      <c r="S395" s="220">
        <v>0</v>
      </c>
      <c r="T395" s="221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2" t="s">
        <v>212</v>
      </c>
      <c r="AT395" s="222" t="s">
        <v>127</v>
      </c>
      <c r="AU395" s="222" t="s">
        <v>83</v>
      </c>
      <c r="AY395" s="17" t="s">
        <v>124</v>
      </c>
      <c r="BE395" s="223">
        <f>IF(N395="základní",J395,0)</f>
        <v>0</v>
      </c>
      <c r="BF395" s="223">
        <f>IF(N395="snížená",J395,0)</f>
        <v>0</v>
      </c>
      <c r="BG395" s="223">
        <f>IF(N395="zákl. přenesená",J395,0)</f>
        <v>0</v>
      </c>
      <c r="BH395" s="223">
        <f>IF(N395="sníž. přenesená",J395,0)</f>
        <v>0</v>
      </c>
      <c r="BI395" s="223">
        <f>IF(N395="nulová",J395,0)</f>
        <v>0</v>
      </c>
      <c r="BJ395" s="17" t="s">
        <v>81</v>
      </c>
      <c r="BK395" s="223">
        <f>ROUND(I395*H395,2)</f>
        <v>0</v>
      </c>
      <c r="BL395" s="17" t="s">
        <v>212</v>
      </c>
      <c r="BM395" s="222" t="s">
        <v>535</v>
      </c>
    </row>
    <row r="396" s="13" customFormat="1">
      <c r="A396" s="13"/>
      <c r="B396" s="224"/>
      <c r="C396" s="225"/>
      <c r="D396" s="226" t="s">
        <v>134</v>
      </c>
      <c r="E396" s="227" t="s">
        <v>1</v>
      </c>
      <c r="F396" s="228" t="s">
        <v>204</v>
      </c>
      <c r="G396" s="225"/>
      <c r="H396" s="227" t="s">
        <v>1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134</v>
      </c>
      <c r="AU396" s="234" t="s">
        <v>83</v>
      </c>
      <c r="AV396" s="13" t="s">
        <v>81</v>
      </c>
      <c r="AW396" s="13" t="s">
        <v>32</v>
      </c>
      <c r="AX396" s="13" t="s">
        <v>76</v>
      </c>
      <c r="AY396" s="234" t="s">
        <v>124</v>
      </c>
    </row>
    <row r="397" s="14" customFormat="1">
      <c r="A397" s="14"/>
      <c r="B397" s="235"/>
      <c r="C397" s="236"/>
      <c r="D397" s="226" t="s">
        <v>134</v>
      </c>
      <c r="E397" s="237" t="s">
        <v>1</v>
      </c>
      <c r="F397" s="238" t="s">
        <v>205</v>
      </c>
      <c r="G397" s="236"/>
      <c r="H397" s="239">
        <v>50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134</v>
      </c>
      <c r="AU397" s="245" t="s">
        <v>83</v>
      </c>
      <c r="AV397" s="14" t="s">
        <v>83</v>
      </c>
      <c r="AW397" s="14" t="s">
        <v>32</v>
      </c>
      <c r="AX397" s="14" t="s">
        <v>81</v>
      </c>
      <c r="AY397" s="245" t="s">
        <v>124</v>
      </c>
    </row>
    <row r="398" s="12" customFormat="1" ht="25.92" customHeight="1">
      <c r="A398" s="12"/>
      <c r="B398" s="195"/>
      <c r="C398" s="196"/>
      <c r="D398" s="197" t="s">
        <v>75</v>
      </c>
      <c r="E398" s="198" t="s">
        <v>536</v>
      </c>
      <c r="F398" s="198" t="s">
        <v>537</v>
      </c>
      <c r="G398" s="196"/>
      <c r="H398" s="196"/>
      <c r="I398" s="199"/>
      <c r="J398" s="200">
        <f>BK398</f>
        <v>0</v>
      </c>
      <c r="K398" s="196"/>
      <c r="L398" s="201"/>
      <c r="M398" s="202"/>
      <c r="N398" s="203"/>
      <c r="O398" s="203"/>
      <c r="P398" s="204">
        <f>P399+P402+P405+P409+P412+P415</f>
        <v>0</v>
      </c>
      <c r="Q398" s="203"/>
      <c r="R398" s="204">
        <f>R399+R402+R405+R409+R412+R415</f>
        <v>0</v>
      </c>
      <c r="S398" s="203"/>
      <c r="T398" s="205">
        <f>T399+T402+T405+T409+T412+T415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6" t="s">
        <v>157</v>
      </c>
      <c r="AT398" s="207" t="s">
        <v>75</v>
      </c>
      <c r="AU398" s="207" t="s">
        <v>76</v>
      </c>
      <c r="AY398" s="206" t="s">
        <v>124</v>
      </c>
      <c r="BK398" s="208">
        <f>BK399+BK402+BK405+BK409+BK412+BK415</f>
        <v>0</v>
      </c>
    </row>
    <row r="399" s="12" customFormat="1" ht="22.8" customHeight="1">
      <c r="A399" s="12"/>
      <c r="B399" s="195"/>
      <c r="C399" s="196"/>
      <c r="D399" s="197" t="s">
        <v>75</v>
      </c>
      <c r="E399" s="209" t="s">
        <v>538</v>
      </c>
      <c r="F399" s="209" t="s">
        <v>539</v>
      </c>
      <c r="G399" s="196"/>
      <c r="H399" s="196"/>
      <c r="I399" s="199"/>
      <c r="J399" s="210">
        <f>BK399</f>
        <v>0</v>
      </c>
      <c r="K399" s="196"/>
      <c r="L399" s="201"/>
      <c r="M399" s="202"/>
      <c r="N399" s="203"/>
      <c r="O399" s="203"/>
      <c r="P399" s="204">
        <f>SUM(P400:P401)</f>
        <v>0</v>
      </c>
      <c r="Q399" s="203"/>
      <c r="R399" s="204">
        <f>SUM(R400:R401)</f>
        <v>0</v>
      </c>
      <c r="S399" s="203"/>
      <c r="T399" s="205">
        <f>SUM(T400:T401)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6" t="s">
        <v>157</v>
      </c>
      <c r="AT399" s="207" t="s">
        <v>75</v>
      </c>
      <c r="AU399" s="207" t="s">
        <v>81</v>
      </c>
      <c r="AY399" s="206" t="s">
        <v>124</v>
      </c>
      <c r="BK399" s="208">
        <f>SUM(BK400:BK401)</f>
        <v>0</v>
      </c>
    </row>
    <row r="400" s="2" customFormat="1" ht="16.5" customHeight="1">
      <c r="A400" s="38"/>
      <c r="B400" s="39"/>
      <c r="C400" s="211" t="s">
        <v>540</v>
      </c>
      <c r="D400" s="211" t="s">
        <v>127</v>
      </c>
      <c r="E400" s="212" t="s">
        <v>541</v>
      </c>
      <c r="F400" s="213" t="s">
        <v>542</v>
      </c>
      <c r="G400" s="214" t="s">
        <v>160</v>
      </c>
      <c r="H400" s="215">
        <v>1</v>
      </c>
      <c r="I400" s="216"/>
      <c r="J400" s="217">
        <f>ROUND(I400*H400,2)</f>
        <v>0</v>
      </c>
      <c r="K400" s="213" t="s">
        <v>131</v>
      </c>
      <c r="L400" s="44"/>
      <c r="M400" s="218" t="s">
        <v>1</v>
      </c>
      <c r="N400" s="219" t="s">
        <v>41</v>
      </c>
      <c r="O400" s="91"/>
      <c r="P400" s="220">
        <f>O400*H400</f>
        <v>0</v>
      </c>
      <c r="Q400" s="220">
        <v>0</v>
      </c>
      <c r="R400" s="220">
        <f>Q400*H400</f>
        <v>0</v>
      </c>
      <c r="S400" s="220">
        <v>0</v>
      </c>
      <c r="T400" s="221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2" t="s">
        <v>543</v>
      </c>
      <c r="AT400" s="222" t="s">
        <v>127</v>
      </c>
      <c r="AU400" s="222" t="s">
        <v>83</v>
      </c>
      <c r="AY400" s="17" t="s">
        <v>124</v>
      </c>
      <c r="BE400" s="223">
        <f>IF(N400="základní",J400,0)</f>
        <v>0</v>
      </c>
      <c r="BF400" s="223">
        <f>IF(N400="snížená",J400,0)</f>
        <v>0</v>
      </c>
      <c r="BG400" s="223">
        <f>IF(N400="zákl. přenesená",J400,0)</f>
        <v>0</v>
      </c>
      <c r="BH400" s="223">
        <f>IF(N400="sníž. přenesená",J400,0)</f>
        <v>0</v>
      </c>
      <c r="BI400" s="223">
        <f>IF(N400="nulová",J400,0)</f>
        <v>0</v>
      </c>
      <c r="BJ400" s="17" t="s">
        <v>81</v>
      </c>
      <c r="BK400" s="223">
        <f>ROUND(I400*H400,2)</f>
        <v>0</v>
      </c>
      <c r="BL400" s="17" t="s">
        <v>543</v>
      </c>
      <c r="BM400" s="222" t="s">
        <v>544</v>
      </c>
    </row>
    <row r="401" s="2" customFormat="1" ht="16.5" customHeight="1">
      <c r="A401" s="38"/>
      <c r="B401" s="39"/>
      <c r="C401" s="211" t="s">
        <v>545</v>
      </c>
      <c r="D401" s="211" t="s">
        <v>127</v>
      </c>
      <c r="E401" s="212" t="s">
        <v>546</v>
      </c>
      <c r="F401" s="213" t="s">
        <v>547</v>
      </c>
      <c r="G401" s="214" t="s">
        <v>160</v>
      </c>
      <c r="H401" s="215">
        <v>1</v>
      </c>
      <c r="I401" s="216"/>
      <c r="J401" s="217">
        <f>ROUND(I401*H401,2)</f>
        <v>0</v>
      </c>
      <c r="K401" s="213" t="s">
        <v>131</v>
      </c>
      <c r="L401" s="44"/>
      <c r="M401" s="218" t="s">
        <v>1</v>
      </c>
      <c r="N401" s="219" t="s">
        <v>41</v>
      </c>
      <c r="O401" s="91"/>
      <c r="P401" s="220">
        <f>O401*H401</f>
        <v>0</v>
      </c>
      <c r="Q401" s="220">
        <v>0</v>
      </c>
      <c r="R401" s="220">
        <f>Q401*H401</f>
        <v>0</v>
      </c>
      <c r="S401" s="220">
        <v>0</v>
      </c>
      <c r="T401" s="221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2" t="s">
        <v>543</v>
      </c>
      <c r="AT401" s="222" t="s">
        <v>127</v>
      </c>
      <c r="AU401" s="222" t="s">
        <v>83</v>
      </c>
      <c r="AY401" s="17" t="s">
        <v>124</v>
      </c>
      <c r="BE401" s="223">
        <f>IF(N401="základní",J401,0)</f>
        <v>0</v>
      </c>
      <c r="BF401" s="223">
        <f>IF(N401="snížená",J401,0)</f>
        <v>0</v>
      </c>
      <c r="BG401" s="223">
        <f>IF(N401="zákl. přenesená",J401,0)</f>
        <v>0</v>
      </c>
      <c r="BH401" s="223">
        <f>IF(N401="sníž. přenesená",J401,0)</f>
        <v>0</v>
      </c>
      <c r="BI401" s="223">
        <f>IF(N401="nulová",J401,0)</f>
        <v>0</v>
      </c>
      <c r="BJ401" s="17" t="s">
        <v>81</v>
      </c>
      <c r="BK401" s="223">
        <f>ROUND(I401*H401,2)</f>
        <v>0</v>
      </c>
      <c r="BL401" s="17" t="s">
        <v>543</v>
      </c>
      <c r="BM401" s="222" t="s">
        <v>548</v>
      </c>
    </row>
    <row r="402" s="12" customFormat="1" ht="22.8" customHeight="1">
      <c r="A402" s="12"/>
      <c r="B402" s="195"/>
      <c r="C402" s="196"/>
      <c r="D402" s="197" t="s">
        <v>75</v>
      </c>
      <c r="E402" s="209" t="s">
        <v>549</v>
      </c>
      <c r="F402" s="209" t="s">
        <v>550</v>
      </c>
      <c r="G402" s="196"/>
      <c r="H402" s="196"/>
      <c r="I402" s="199"/>
      <c r="J402" s="210">
        <f>BK402</f>
        <v>0</v>
      </c>
      <c r="K402" s="196"/>
      <c r="L402" s="201"/>
      <c r="M402" s="202"/>
      <c r="N402" s="203"/>
      <c r="O402" s="203"/>
      <c r="P402" s="204">
        <f>SUM(P403:P404)</f>
        <v>0</v>
      </c>
      <c r="Q402" s="203"/>
      <c r="R402" s="204">
        <f>SUM(R403:R404)</f>
        <v>0</v>
      </c>
      <c r="S402" s="203"/>
      <c r="T402" s="205">
        <f>SUM(T403:T404)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6" t="s">
        <v>157</v>
      </c>
      <c r="AT402" s="207" t="s">
        <v>75</v>
      </c>
      <c r="AU402" s="207" t="s">
        <v>81</v>
      </c>
      <c r="AY402" s="206" t="s">
        <v>124</v>
      </c>
      <c r="BK402" s="208">
        <f>SUM(BK403:BK404)</f>
        <v>0</v>
      </c>
    </row>
    <row r="403" s="2" customFormat="1" ht="16.5" customHeight="1">
      <c r="A403" s="38"/>
      <c r="B403" s="39"/>
      <c r="C403" s="211" t="s">
        <v>551</v>
      </c>
      <c r="D403" s="211" t="s">
        <v>127</v>
      </c>
      <c r="E403" s="212" t="s">
        <v>552</v>
      </c>
      <c r="F403" s="213" t="s">
        <v>550</v>
      </c>
      <c r="G403" s="214" t="s">
        <v>160</v>
      </c>
      <c r="H403" s="215">
        <v>1</v>
      </c>
      <c r="I403" s="216"/>
      <c r="J403" s="217">
        <f>ROUND(I403*H403,2)</f>
        <v>0</v>
      </c>
      <c r="K403" s="213" t="s">
        <v>131</v>
      </c>
      <c r="L403" s="44"/>
      <c r="M403" s="218" t="s">
        <v>1</v>
      </c>
      <c r="N403" s="219" t="s">
        <v>41</v>
      </c>
      <c r="O403" s="91"/>
      <c r="P403" s="220">
        <f>O403*H403</f>
        <v>0</v>
      </c>
      <c r="Q403" s="220">
        <v>0</v>
      </c>
      <c r="R403" s="220">
        <f>Q403*H403</f>
        <v>0</v>
      </c>
      <c r="S403" s="220">
        <v>0</v>
      </c>
      <c r="T403" s="221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2" t="s">
        <v>543</v>
      </c>
      <c r="AT403" s="222" t="s">
        <v>127</v>
      </c>
      <c r="AU403" s="222" t="s">
        <v>83</v>
      </c>
      <c r="AY403" s="17" t="s">
        <v>124</v>
      </c>
      <c r="BE403" s="223">
        <f>IF(N403="základní",J403,0)</f>
        <v>0</v>
      </c>
      <c r="BF403" s="223">
        <f>IF(N403="snížená",J403,0)</f>
        <v>0</v>
      </c>
      <c r="BG403" s="223">
        <f>IF(N403="zákl. přenesená",J403,0)</f>
        <v>0</v>
      </c>
      <c r="BH403" s="223">
        <f>IF(N403="sníž. přenesená",J403,0)</f>
        <v>0</v>
      </c>
      <c r="BI403" s="223">
        <f>IF(N403="nulová",J403,0)</f>
        <v>0</v>
      </c>
      <c r="BJ403" s="17" t="s">
        <v>81</v>
      </c>
      <c r="BK403" s="223">
        <f>ROUND(I403*H403,2)</f>
        <v>0</v>
      </c>
      <c r="BL403" s="17" t="s">
        <v>543</v>
      </c>
      <c r="BM403" s="222" t="s">
        <v>553</v>
      </c>
    </row>
    <row r="404" s="2" customFormat="1">
      <c r="A404" s="38"/>
      <c r="B404" s="39"/>
      <c r="C404" s="40"/>
      <c r="D404" s="226" t="s">
        <v>530</v>
      </c>
      <c r="E404" s="40"/>
      <c r="F404" s="267" t="s">
        <v>554</v>
      </c>
      <c r="G404" s="40"/>
      <c r="H404" s="40"/>
      <c r="I404" s="268"/>
      <c r="J404" s="40"/>
      <c r="K404" s="40"/>
      <c r="L404" s="44"/>
      <c r="M404" s="269"/>
      <c r="N404" s="270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530</v>
      </c>
      <c r="AU404" s="17" t="s">
        <v>83</v>
      </c>
    </row>
    <row r="405" s="12" customFormat="1" ht="22.8" customHeight="1">
      <c r="A405" s="12"/>
      <c r="B405" s="195"/>
      <c r="C405" s="196"/>
      <c r="D405" s="197" t="s">
        <v>75</v>
      </c>
      <c r="E405" s="209" t="s">
        <v>555</v>
      </c>
      <c r="F405" s="209" t="s">
        <v>556</v>
      </c>
      <c r="G405" s="196"/>
      <c r="H405" s="196"/>
      <c r="I405" s="199"/>
      <c r="J405" s="210">
        <f>BK405</f>
        <v>0</v>
      </c>
      <c r="K405" s="196"/>
      <c r="L405" s="201"/>
      <c r="M405" s="202"/>
      <c r="N405" s="203"/>
      <c r="O405" s="203"/>
      <c r="P405" s="204">
        <f>SUM(P406:P408)</f>
        <v>0</v>
      </c>
      <c r="Q405" s="203"/>
      <c r="R405" s="204">
        <f>SUM(R406:R408)</f>
        <v>0</v>
      </c>
      <c r="S405" s="203"/>
      <c r="T405" s="205">
        <f>SUM(T406:T408)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6" t="s">
        <v>157</v>
      </c>
      <c r="AT405" s="207" t="s">
        <v>75</v>
      </c>
      <c r="AU405" s="207" t="s">
        <v>81</v>
      </c>
      <c r="AY405" s="206" t="s">
        <v>124</v>
      </c>
      <c r="BK405" s="208">
        <f>SUM(BK406:BK408)</f>
        <v>0</v>
      </c>
    </row>
    <row r="406" s="2" customFormat="1" ht="16.5" customHeight="1">
      <c r="A406" s="38"/>
      <c r="B406" s="39"/>
      <c r="C406" s="211" t="s">
        <v>557</v>
      </c>
      <c r="D406" s="211" t="s">
        <v>127</v>
      </c>
      <c r="E406" s="212" t="s">
        <v>558</v>
      </c>
      <c r="F406" s="213" t="s">
        <v>559</v>
      </c>
      <c r="G406" s="214" t="s">
        <v>160</v>
      </c>
      <c r="H406" s="215">
        <v>1</v>
      </c>
      <c r="I406" s="216"/>
      <c r="J406" s="217">
        <f>ROUND(I406*H406,2)</f>
        <v>0</v>
      </c>
      <c r="K406" s="213" t="s">
        <v>131</v>
      </c>
      <c r="L406" s="44"/>
      <c r="M406" s="218" t="s">
        <v>1</v>
      </c>
      <c r="N406" s="219" t="s">
        <v>41</v>
      </c>
      <c r="O406" s="91"/>
      <c r="P406" s="220">
        <f>O406*H406</f>
        <v>0</v>
      </c>
      <c r="Q406" s="220">
        <v>0</v>
      </c>
      <c r="R406" s="220">
        <f>Q406*H406</f>
        <v>0</v>
      </c>
      <c r="S406" s="220">
        <v>0</v>
      </c>
      <c r="T406" s="221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2" t="s">
        <v>543</v>
      </c>
      <c r="AT406" s="222" t="s">
        <v>127</v>
      </c>
      <c r="AU406" s="222" t="s">
        <v>83</v>
      </c>
      <c r="AY406" s="17" t="s">
        <v>124</v>
      </c>
      <c r="BE406" s="223">
        <f>IF(N406="základní",J406,0)</f>
        <v>0</v>
      </c>
      <c r="BF406" s="223">
        <f>IF(N406="snížená",J406,0)</f>
        <v>0</v>
      </c>
      <c r="BG406" s="223">
        <f>IF(N406="zákl. přenesená",J406,0)</f>
        <v>0</v>
      </c>
      <c r="BH406" s="223">
        <f>IF(N406="sníž. přenesená",J406,0)</f>
        <v>0</v>
      </c>
      <c r="BI406" s="223">
        <f>IF(N406="nulová",J406,0)</f>
        <v>0</v>
      </c>
      <c r="BJ406" s="17" t="s">
        <v>81</v>
      </c>
      <c r="BK406" s="223">
        <f>ROUND(I406*H406,2)</f>
        <v>0</v>
      </c>
      <c r="BL406" s="17" t="s">
        <v>543</v>
      </c>
      <c r="BM406" s="222" t="s">
        <v>560</v>
      </c>
    </row>
    <row r="407" s="2" customFormat="1" ht="16.5" customHeight="1">
      <c r="A407" s="38"/>
      <c r="B407" s="39"/>
      <c r="C407" s="211" t="s">
        <v>561</v>
      </c>
      <c r="D407" s="211" t="s">
        <v>127</v>
      </c>
      <c r="E407" s="212" t="s">
        <v>562</v>
      </c>
      <c r="F407" s="213" t="s">
        <v>563</v>
      </c>
      <c r="G407" s="214" t="s">
        <v>160</v>
      </c>
      <c r="H407" s="215">
        <v>1</v>
      </c>
      <c r="I407" s="216"/>
      <c r="J407" s="217">
        <f>ROUND(I407*H407,2)</f>
        <v>0</v>
      </c>
      <c r="K407" s="213" t="s">
        <v>131</v>
      </c>
      <c r="L407" s="44"/>
      <c r="M407" s="218" t="s">
        <v>1</v>
      </c>
      <c r="N407" s="219" t="s">
        <v>41</v>
      </c>
      <c r="O407" s="91"/>
      <c r="P407" s="220">
        <f>O407*H407</f>
        <v>0</v>
      </c>
      <c r="Q407" s="220">
        <v>0</v>
      </c>
      <c r="R407" s="220">
        <f>Q407*H407</f>
        <v>0</v>
      </c>
      <c r="S407" s="220">
        <v>0</v>
      </c>
      <c r="T407" s="221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2" t="s">
        <v>543</v>
      </c>
      <c r="AT407" s="222" t="s">
        <v>127</v>
      </c>
      <c r="AU407" s="222" t="s">
        <v>83</v>
      </c>
      <c r="AY407" s="17" t="s">
        <v>124</v>
      </c>
      <c r="BE407" s="223">
        <f>IF(N407="základní",J407,0)</f>
        <v>0</v>
      </c>
      <c r="BF407" s="223">
        <f>IF(N407="snížená",J407,0)</f>
        <v>0</v>
      </c>
      <c r="BG407" s="223">
        <f>IF(N407="zákl. přenesená",J407,0)</f>
        <v>0</v>
      </c>
      <c r="BH407" s="223">
        <f>IF(N407="sníž. přenesená",J407,0)</f>
        <v>0</v>
      </c>
      <c r="BI407" s="223">
        <f>IF(N407="nulová",J407,0)</f>
        <v>0</v>
      </c>
      <c r="BJ407" s="17" t="s">
        <v>81</v>
      </c>
      <c r="BK407" s="223">
        <f>ROUND(I407*H407,2)</f>
        <v>0</v>
      </c>
      <c r="BL407" s="17" t="s">
        <v>543</v>
      </c>
      <c r="BM407" s="222" t="s">
        <v>564</v>
      </c>
    </row>
    <row r="408" s="2" customFormat="1" ht="16.5" customHeight="1">
      <c r="A408" s="38"/>
      <c r="B408" s="39"/>
      <c r="C408" s="211" t="s">
        <v>565</v>
      </c>
      <c r="D408" s="211" t="s">
        <v>127</v>
      </c>
      <c r="E408" s="212" t="s">
        <v>566</v>
      </c>
      <c r="F408" s="213" t="s">
        <v>567</v>
      </c>
      <c r="G408" s="214" t="s">
        <v>81</v>
      </c>
      <c r="H408" s="215">
        <v>1</v>
      </c>
      <c r="I408" s="216"/>
      <c r="J408" s="217">
        <f>ROUND(I408*H408,2)</f>
        <v>0</v>
      </c>
      <c r="K408" s="213" t="s">
        <v>131</v>
      </c>
      <c r="L408" s="44"/>
      <c r="M408" s="218" t="s">
        <v>1</v>
      </c>
      <c r="N408" s="219" t="s">
        <v>41</v>
      </c>
      <c r="O408" s="91"/>
      <c r="P408" s="220">
        <f>O408*H408</f>
        <v>0</v>
      </c>
      <c r="Q408" s="220">
        <v>0</v>
      </c>
      <c r="R408" s="220">
        <f>Q408*H408</f>
        <v>0</v>
      </c>
      <c r="S408" s="220">
        <v>0</v>
      </c>
      <c r="T408" s="221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2" t="s">
        <v>543</v>
      </c>
      <c r="AT408" s="222" t="s">
        <v>127</v>
      </c>
      <c r="AU408" s="222" t="s">
        <v>83</v>
      </c>
      <c r="AY408" s="17" t="s">
        <v>124</v>
      </c>
      <c r="BE408" s="223">
        <f>IF(N408="základní",J408,0)</f>
        <v>0</v>
      </c>
      <c r="BF408" s="223">
        <f>IF(N408="snížená",J408,0)</f>
        <v>0</v>
      </c>
      <c r="BG408" s="223">
        <f>IF(N408="zákl. přenesená",J408,0)</f>
        <v>0</v>
      </c>
      <c r="BH408" s="223">
        <f>IF(N408="sníž. přenesená",J408,0)</f>
        <v>0</v>
      </c>
      <c r="BI408" s="223">
        <f>IF(N408="nulová",J408,0)</f>
        <v>0</v>
      </c>
      <c r="BJ408" s="17" t="s">
        <v>81</v>
      </c>
      <c r="BK408" s="223">
        <f>ROUND(I408*H408,2)</f>
        <v>0</v>
      </c>
      <c r="BL408" s="17" t="s">
        <v>543</v>
      </c>
      <c r="BM408" s="222" t="s">
        <v>568</v>
      </c>
    </row>
    <row r="409" s="12" customFormat="1" ht="22.8" customHeight="1">
      <c r="A409" s="12"/>
      <c r="B409" s="195"/>
      <c r="C409" s="196"/>
      <c r="D409" s="197" t="s">
        <v>75</v>
      </c>
      <c r="E409" s="209" t="s">
        <v>569</v>
      </c>
      <c r="F409" s="209" t="s">
        <v>570</v>
      </c>
      <c r="G409" s="196"/>
      <c r="H409" s="196"/>
      <c r="I409" s="199"/>
      <c r="J409" s="210">
        <f>BK409</f>
        <v>0</v>
      </c>
      <c r="K409" s="196"/>
      <c r="L409" s="201"/>
      <c r="M409" s="202"/>
      <c r="N409" s="203"/>
      <c r="O409" s="203"/>
      <c r="P409" s="204">
        <f>SUM(P410:P411)</f>
        <v>0</v>
      </c>
      <c r="Q409" s="203"/>
      <c r="R409" s="204">
        <f>SUM(R410:R411)</f>
        <v>0</v>
      </c>
      <c r="S409" s="203"/>
      <c r="T409" s="205">
        <f>SUM(T410:T411)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6" t="s">
        <v>157</v>
      </c>
      <c r="AT409" s="207" t="s">
        <v>75</v>
      </c>
      <c r="AU409" s="207" t="s">
        <v>81</v>
      </c>
      <c r="AY409" s="206" t="s">
        <v>124</v>
      </c>
      <c r="BK409" s="208">
        <f>SUM(BK410:BK411)</f>
        <v>0</v>
      </c>
    </row>
    <row r="410" s="2" customFormat="1" ht="16.5" customHeight="1">
      <c r="A410" s="38"/>
      <c r="B410" s="39"/>
      <c r="C410" s="211" t="s">
        <v>571</v>
      </c>
      <c r="D410" s="211" t="s">
        <v>127</v>
      </c>
      <c r="E410" s="212" t="s">
        <v>572</v>
      </c>
      <c r="F410" s="213" t="s">
        <v>573</v>
      </c>
      <c r="G410" s="214" t="s">
        <v>160</v>
      </c>
      <c r="H410" s="215">
        <v>1</v>
      </c>
      <c r="I410" s="216"/>
      <c r="J410" s="217">
        <f>ROUND(I410*H410,2)</f>
        <v>0</v>
      </c>
      <c r="K410" s="213" t="s">
        <v>1</v>
      </c>
      <c r="L410" s="44"/>
      <c r="M410" s="218" t="s">
        <v>1</v>
      </c>
      <c r="N410" s="219" t="s">
        <v>41</v>
      </c>
      <c r="O410" s="91"/>
      <c r="P410" s="220">
        <f>O410*H410</f>
        <v>0</v>
      </c>
      <c r="Q410" s="220">
        <v>0</v>
      </c>
      <c r="R410" s="220">
        <f>Q410*H410</f>
        <v>0</v>
      </c>
      <c r="S410" s="220">
        <v>0</v>
      </c>
      <c r="T410" s="221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2" t="s">
        <v>543</v>
      </c>
      <c r="AT410" s="222" t="s">
        <v>127</v>
      </c>
      <c r="AU410" s="222" t="s">
        <v>83</v>
      </c>
      <c r="AY410" s="17" t="s">
        <v>124</v>
      </c>
      <c r="BE410" s="223">
        <f>IF(N410="základní",J410,0)</f>
        <v>0</v>
      </c>
      <c r="BF410" s="223">
        <f>IF(N410="snížená",J410,0)</f>
        <v>0</v>
      </c>
      <c r="BG410" s="223">
        <f>IF(N410="zákl. přenesená",J410,0)</f>
        <v>0</v>
      </c>
      <c r="BH410" s="223">
        <f>IF(N410="sníž. přenesená",J410,0)</f>
        <v>0</v>
      </c>
      <c r="BI410" s="223">
        <f>IF(N410="nulová",J410,0)</f>
        <v>0</v>
      </c>
      <c r="BJ410" s="17" t="s">
        <v>81</v>
      </c>
      <c r="BK410" s="223">
        <f>ROUND(I410*H410,2)</f>
        <v>0</v>
      </c>
      <c r="BL410" s="17" t="s">
        <v>543</v>
      </c>
      <c r="BM410" s="222" t="s">
        <v>574</v>
      </c>
    </row>
    <row r="411" s="2" customFormat="1" ht="16.5" customHeight="1">
      <c r="A411" s="38"/>
      <c r="B411" s="39"/>
      <c r="C411" s="211" t="s">
        <v>575</v>
      </c>
      <c r="D411" s="211" t="s">
        <v>127</v>
      </c>
      <c r="E411" s="212" t="s">
        <v>576</v>
      </c>
      <c r="F411" s="213" t="s">
        <v>577</v>
      </c>
      <c r="G411" s="214" t="s">
        <v>160</v>
      </c>
      <c r="H411" s="215">
        <v>1</v>
      </c>
      <c r="I411" s="216"/>
      <c r="J411" s="217">
        <f>ROUND(I411*H411,2)</f>
        <v>0</v>
      </c>
      <c r="K411" s="213" t="s">
        <v>131</v>
      </c>
      <c r="L411" s="44"/>
      <c r="M411" s="218" t="s">
        <v>1</v>
      </c>
      <c r="N411" s="219" t="s">
        <v>41</v>
      </c>
      <c r="O411" s="91"/>
      <c r="P411" s="220">
        <f>O411*H411</f>
        <v>0</v>
      </c>
      <c r="Q411" s="220">
        <v>0</v>
      </c>
      <c r="R411" s="220">
        <f>Q411*H411</f>
        <v>0</v>
      </c>
      <c r="S411" s="220">
        <v>0</v>
      </c>
      <c r="T411" s="221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2" t="s">
        <v>543</v>
      </c>
      <c r="AT411" s="222" t="s">
        <v>127</v>
      </c>
      <c r="AU411" s="222" t="s">
        <v>83</v>
      </c>
      <c r="AY411" s="17" t="s">
        <v>124</v>
      </c>
      <c r="BE411" s="223">
        <f>IF(N411="základní",J411,0)</f>
        <v>0</v>
      </c>
      <c r="BF411" s="223">
        <f>IF(N411="snížená",J411,0)</f>
        <v>0</v>
      </c>
      <c r="BG411" s="223">
        <f>IF(N411="zákl. přenesená",J411,0)</f>
        <v>0</v>
      </c>
      <c r="BH411" s="223">
        <f>IF(N411="sníž. přenesená",J411,0)</f>
        <v>0</v>
      </c>
      <c r="BI411" s="223">
        <f>IF(N411="nulová",J411,0)</f>
        <v>0</v>
      </c>
      <c r="BJ411" s="17" t="s">
        <v>81</v>
      </c>
      <c r="BK411" s="223">
        <f>ROUND(I411*H411,2)</f>
        <v>0</v>
      </c>
      <c r="BL411" s="17" t="s">
        <v>543</v>
      </c>
      <c r="BM411" s="222" t="s">
        <v>578</v>
      </c>
    </row>
    <row r="412" s="12" customFormat="1" ht="22.8" customHeight="1">
      <c r="A412" s="12"/>
      <c r="B412" s="195"/>
      <c r="C412" s="196"/>
      <c r="D412" s="197" t="s">
        <v>75</v>
      </c>
      <c r="E412" s="209" t="s">
        <v>579</v>
      </c>
      <c r="F412" s="209" t="s">
        <v>580</v>
      </c>
      <c r="G412" s="196"/>
      <c r="H412" s="196"/>
      <c r="I412" s="199"/>
      <c r="J412" s="210">
        <f>BK412</f>
        <v>0</v>
      </c>
      <c r="K412" s="196"/>
      <c r="L412" s="201"/>
      <c r="M412" s="202"/>
      <c r="N412" s="203"/>
      <c r="O412" s="203"/>
      <c r="P412" s="204">
        <f>SUM(P413:P414)</f>
        <v>0</v>
      </c>
      <c r="Q412" s="203"/>
      <c r="R412" s="204">
        <f>SUM(R413:R414)</f>
        <v>0</v>
      </c>
      <c r="S412" s="203"/>
      <c r="T412" s="205">
        <f>SUM(T413:T414)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6" t="s">
        <v>157</v>
      </c>
      <c r="AT412" s="207" t="s">
        <v>75</v>
      </c>
      <c r="AU412" s="207" t="s">
        <v>81</v>
      </c>
      <c r="AY412" s="206" t="s">
        <v>124</v>
      </c>
      <c r="BK412" s="208">
        <f>SUM(BK413:BK414)</f>
        <v>0</v>
      </c>
    </row>
    <row r="413" s="2" customFormat="1" ht="16.5" customHeight="1">
      <c r="A413" s="38"/>
      <c r="B413" s="39"/>
      <c r="C413" s="211" t="s">
        <v>581</v>
      </c>
      <c r="D413" s="211" t="s">
        <v>127</v>
      </c>
      <c r="E413" s="212" t="s">
        <v>582</v>
      </c>
      <c r="F413" s="213" t="s">
        <v>583</v>
      </c>
      <c r="G413" s="214" t="s">
        <v>160</v>
      </c>
      <c r="H413" s="215">
        <v>1</v>
      </c>
      <c r="I413" s="216"/>
      <c r="J413" s="217">
        <f>ROUND(I413*H413,2)</f>
        <v>0</v>
      </c>
      <c r="K413" s="213" t="s">
        <v>131</v>
      </c>
      <c r="L413" s="44"/>
      <c r="M413" s="218" t="s">
        <v>1</v>
      </c>
      <c r="N413" s="219" t="s">
        <v>41</v>
      </c>
      <c r="O413" s="91"/>
      <c r="P413" s="220">
        <f>O413*H413</f>
        <v>0</v>
      </c>
      <c r="Q413" s="220">
        <v>0</v>
      </c>
      <c r="R413" s="220">
        <f>Q413*H413</f>
        <v>0</v>
      </c>
      <c r="S413" s="220">
        <v>0</v>
      </c>
      <c r="T413" s="221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2" t="s">
        <v>543</v>
      </c>
      <c r="AT413" s="222" t="s">
        <v>127</v>
      </c>
      <c r="AU413" s="222" t="s">
        <v>83</v>
      </c>
      <c r="AY413" s="17" t="s">
        <v>124</v>
      </c>
      <c r="BE413" s="223">
        <f>IF(N413="základní",J413,0)</f>
        <v>0</v>
      </c>
      <c r="BF413" s="223">
        <f>IF(N413="snížená",J413,0)</f>
        <v>0</v>
      </c>
      <c r="BG413" s="223">
        <f>IF(N413="zákl. přenesená",J413,0)</f>
        <v>0</v>
      </c>
      <c r="BH413" s="223">
        <f>IF(N413="sníž. přenesená",J413,0)</f>
        <v>0</v>
      </c>
      <c r="BI413" s="223">
        <f>IF(N413="nulová",J413,0)</f>
        <v>0</v>
      </c>
      <c r="BJ413" s="17" t="s">
        <v>81</v>
      </c>
      <c r="BK413" s="223">
        <f>ROUND(I413*H413,2)</f>
        <v>0</v>
      </c>
      <c r="BL413" s="17" t="s">
        <v>543</v>
      </c>
      <c r="BM413" s="222" t="s">
        <v>584</v>
      </c>
    </row>
    <row r="414" s="2" customFormat="1" ht="16.5" customHeight="1">
      <c r="A414" s="38"/>
      <c r="B414" s="39"/>
      <c r="C414" s="211" t="s">
        <v>585</v>
      </c>
      <c r="D414" s="211" t="s">
        <v>127</v>
      </c>
      <c r="E414" s="212" t="s">
        <v>586</v>
      </c>
      <c r="F414" s="213" t="s">
        <v>587</v>
      </c>
      <c r="G414" s="214" t="s">
        <v>160</v>
      </c>
      <c r="H414" s="215">
        <v>1</v>
      </c>
      <c r="I414" s="216"/>
      <c r="J414" s="217">
        <f>ROUND(I414*H414,2)</f>
        <v>0</v>
      </c>
      <c r="K414" s="213" t="s">
        <v>131</v>
      </c>
      <c r="L414" s="44"/>
      <c r="M414" s="218" t="s">
        <v>1</v>
      </c>
      <c r="N414" s="219" t="s">
        <v>41</v>
      </c>
      <c r="O414" s="91"/>
      <c r="P414" s="220">
        <f>O414*H414</f>
        <v>0</v>
      </c>
      <c r="Q414" s="220">
        <v>0</v>
      </c>
      <c r="R414" s="220">
        <f>Q414*H414</f>
        <v>0</v>
      </c>
      <c r="S414" s="220">
        <v>0</v>
      </c>
      <c r="T414" s="221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2" t="s">
        <v>543</v>
      </c>
      <c r="AT414" s="222" t="s">
        <v>127</v>
      </c>
      <c r="AU414" s="222" t="s">
        <v>83</v>
      </c>
      <c r="AY414" s="17" t="s">
        <v>124</v>
      </c>
      <c r="BE414" s="223">
        <f>IF(N414="základní",J414,0)</f>
        <v>0</v>
      </c>
      <c r="BF414" s="223">
        <f>IF(N414="snížená",J414,0)</f>
        <v>0</v>
      </c>
      <c r="BG414" s="223">
        <f>IF(N414="zákl. přenesená",J414,0)</f>
        <v>0</v>
      </c>
      <c r="BH414" s="223">
        <f>IF(N414="sníž. přenesená",J414,0)</f>
        <v>0</v>
      </c>
      <c r="BI414" s="223">
        <f>IF(N414="nulová",J414,0)</f>
        <v>0</v>
      </c>
      <c r="BJ414" s="17" t="s">
        <v>81</v>
      </c>
      <c r="BK414" s="223">
        <f>ROUND(I414*H414,2)</f>
        <v>0</v>
      </c>
      <c r="BL414" s="17" t="s">
        <v>543</v>
      </c>
      <c r="BM414" s="222" t="s">
        <v>588</v>
      </c>
    </row>
    <row r="415" s="12" customFormat="1" ht="22.8" customHeight="1">
      <c r="A415" s="12"/>
      <c r="B415" s="195"/>
      <c r="C415" s="196"/>
      <c r="D415" s="197" t="s">
        <v>75</v>
      </c>
      <c r="E415" s="209" t="s">
        <v>589</v>
      </c>
      <c r="F415" s="209" t="s">
        <v>590</v>
      </c>
      <c r="G415" s="196"/>
      <c r="H415" s="196"/>
      <c r="I415" s="199"/>
      <c r="J415" s="210">
        <f>BK415</f>
        <v>0</v>
      </c>
      <c r="K415" s="196"/>
      <c r="L415" s="201"/>
      <c r="M415" s="202"/>
      <c r="N415" s="203"/>
      <c r="O415" s="203"/>
      <c r="P415" s="204">
        <f>SUM(P416:P417)</f>
        <v>0</v>
      </c>
      <c r="Q415" s="203"/>
      <c r="R415" s="204">
        <f>SUM(R416:R417)</f>
        <v>0</v>
      </c>
      <c r="S415" s="203"/>
      <c r="T415" s="205">
        <f>SUM(T416:T417)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6" t="s">
        <v>157</v>
      </c>
      <c r="AT415" s="207" t="s">
        <v>75</v>
      </c>
      <c r="AU415" s="207" t="s">
        <v>81</v>
      </c>
      <c r="AY415" s="206" t="s">
        <v>124</v>
      </c>
      <c r="BK415" s="208">
        <f>SUM(BK416:BK417)</f>
        <v>0</v>
      </c>
    </row>
    <row r="416" s="2" customFormat="1" ht="16.5" customHeight="1">
      <c r="A416" s="38"/>
      <c r="B416" s="39"/>
      <c r="C416" s="211" t="s">
        <v>591</v>
      </c>
      <c r="D416" s="211" t="s">
        <v>127</v>
      </c>
      <c r="E416" s="212" t="s">
        <v>592</v>
      </c>
      <c r="F416" s="213" t="s">
        <v>593</v>
      </c>
      <c r="G416" s="214" t="s">
        <v>160</v>
      </c>
      <c r="H416" s="215">
        <v>1</v>
      </c>
      <c r="I416" s="216"/>
      <c r="J416" s="217">
        <f>ROUND(I416*H416,2)</f>
        <v>0</v>
      </c>
      <c r="K416" s="213" t="s">
        <v>131</v>
      </c>
      <c r="L416" s="44"/>
      <c r="M416" s="218" t="s">
        <v>1</v>
      </c>
      <c r="N416" s="219" t="s">
        <v>41</v>
      </c>
      <c r="O416" s="91"/>
      <c r="P416" s="220">
        <f>O416*H416</f>
        <v>0</v>
      </c>
      <c r="Q416" s="220">
        <v>0</v>
      </c>
      <c r="R416" s="220">
        <f>Q416*H416</f>
        <v>0</v>
      </c>
      <c r="S416" s="220">
        <v>0</v>
      </c>
      <c r="T416" s="221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2" t="s">
        <v>543</v>
      </c>
      <c r="AT416" s="222" t="s">
        <v>127</v>
      </c>
      <c r="AU416" s="222" t="s">
        <v>83</v>
      </c>
      <c r="AY416" s="17" t="s">
        <v>124</v>
      </c>
      <c r="BE416" s="223">
        <f>IF(N416="základní",J416,0)</f>
        <v>0</v>
      </c>
      <c r="BF416" s="223">
        <f>IF(N416="snížená",J416,0)</f>
        <v>0</v>
      </c>
      <c r="BG416" s="223">
        <f>IF(N416="zákl. přenesená",J416,0)</f>
        <v>0</v>
      </c>
      <c r="BH416" s="223">
        <f>IF(N416="sníž. přenesená",J416,0)</f>
        <v>0</v>
      </c>
      <c r="BI416" s="223">
        <f>IF(N416="nulová",J416,0)</f>
        <v>0</v>
      </c>
      <c r="BJ416" s="17" t="s">
        <v>81</v>
      </c>
      <c r="BK416" s="223">
        <f>ROUND(I416*H416,2)</f>
        <v>0</v>
      </c>
      <c r="BL416" s="17" t="s">
        <v>543</v>
      </c>
      <c r="BM416" s="222" t="s">
        <v>594</v>
      </c>
    </row>
    <row r="417" s="2" customFormat="1">
      <c r="A417" s="38"/>
      <c r="B417" s="39"/>
      <c r="C417" s="40"/>
      <c r="D417" s="226" t="s">
        <v>530</v>
      </c>
      <c r="E417" s="40"/>
      <c r="F417" s="267" t="s">
        <v>595</v>
      </c>
      <c r="G417" s="40"/>
      <c r="H417" s="40"/>
      <c r="I417" s="268"/>
      <c r="J417" s="40"/>
      <c r="K417" s="40"/>
      <c r="L417" s="44"/>
      <c r="M417" s="271"/>
      <c r="N417" s="272"/>
      <c r="O417" s="273"/>
      <c r="P417" s="273"/>
      <c r="Q417" s="273"/>
      <c r="R417" s="273"/>
      <c r="S417" s="273"/>
      <c r="T417" s="274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530</v>
      </c>
      <c r="AU417" s="17" t="s">
        <v>83</v>
      </c>
    </row>
    <row r="418" s="2" customFormat="1" ht="6.96" customHeight="1">
      <c r="A418" s="38"/>
      <c r="B418" s="66"/>
      <c r="C418" s="67"/>
      <c r="D418" s="67"/>
      <c r="E418" s="67"/>
      <c r="F418" s="67"/>
      <c r="G418" s="67"/>
      <c r="H418" s="67"/>
      <c r="I418" s="67"/>
      <c r="J418" s="67"/>
      <c r="K418" s="67"/>
      <c r="L418" s="44"/>
      <c r="M418" s="38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</row>
  </sheetData>
  <sheetProtection sheet="1" autoFilter="0" formatColumns="0" formatRows="0" objects="1" scenarios="1" spinCount="100000" saltValue="d/gMcdUQyXsL5Ht1KLheJP7T+TqCg36+sjMT7kU2H+9fLiPNN8QBaMZlUnFod3QjF81MkS3lPK6aHlcO/booyw==" hashValue="dHoWwrl/PGOoY1+F5Utvw4mDb0OsK+Celdjr2fA5qq2WCBAKpjHp6joVHymCd03nHE0gSY4sci4l45jXBbJS3g==" algorithmName="SHA-512" password="CC35"/>
  <autoFilter ref="C130:K417"/>
  <mergeCells count="6">
    <mergeCell ref="E7:H7"/>
    <mergeCell ref="E16:H16"/>
    <mergeCell ref="E25:H25"/>
    <mergeCell ref="E85:H85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2025-06-26T19:50:48Z</dcterms:created>
  <dcterms:modified xsi:type="dcterms:W3CDTF">2025-06-26T19:50:50Z</dcterms:modified>
</cp:coreProperties>
</file>